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psservizi-my.sharepoint.com/personal/luciano_menchon_inpsservizi_it/Documents/Documents/04 - RPCT/"/>
    </mc:Choice>
  </mc:AlternateContent>
  <xr:revisionPtr revIDLastSave="0" documentId="8_{BFCD85A1-C633-4D8D-80F2-BBE60AF8C168}" xr6:coauthVersionLast="47" xr6:coauthVersionMax="47" xr10:uidLastSave="{00000000-0000-0000-0000-000000000000}"/>
  <bookViews>
    <workbookView xWindow="-19320" yWindow="-3960" windowWidth="19440" windowHeight="14880" xr2:uid="{AACEDA62-2241-4C56-A826-F662663BEC50}"/>
  </bookViews>
  <sheets>
    <sheet name="db IV trimestre 2022" sheetId="1" r:id="rId1"/>
  </sheets>
  <externalReferences>
    <externalReference r:id="rId2"/>
  </externalReferences>
  <definedNames>
    <definedName name="_xlnm.Print_Area" localSheetId="0">'[1]db IV trimestre 2021'!$A$1:$H$72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G3" i="1"/>
  <c r="H3" i="1" s="1"/>
  <c r="G4" i="1"/>
  <c r="H4" i="1" s="1"/>
  <c r="G5" i="1"/>
  <c r="H5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G18" i="1"/>
  <c r="H18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4" i="1"/>
  <c r="H44" i="1" s="1"/>
  <c r="G45" i="1"/>
  <c r="H45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2" i="1"/>
  <c r="H2" i="1" s="1"/>
  <c r="F43" i="1"/>
  <c r="G43" i="1" s="1"/>
  <c r="H43" i="1" s="1"/>
  <c r="F6" i="1"/>
  <c r="G6" i="1" s="1"/>
  <c r="H6" i="1" s="1"/>
  <c r="E65" i="1"/>
  <c r="D57" i="1"/>
  <c r="G57" i="1" s="1"/>
  <c r="H57" i="1" s="1"/>
  <c r="D47" i="1"/>
  <c r="G47" i="1" s="1"/>
  <c r="H47" i="1" s="1"/>
  <c r="D46" i="1"/>
  <c r="G46" i="1" s="1"/>
  <c r="H46" i="1" s="1"/>
  <c r="D35" i="1"/>
  <c r="G35" i="1" s="1"/>
  <c r="H35" i="1" s="1"/>
  <c r="D19" i="1"/>
  <c r="G19" i="1" s="1"/>
  <c r="H19" i="1" s="1"/>
  <c r="H65" i="1" l="1"/>
  <c r="H67" i="1" s="1"/>
  <c r="G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tc={428AFCF7-177F-4F5D-825D-0FFF351782F0}</author>
    <author>tc={C2CA88A0-B55F-459A-B79A-49756F85EA3C}</author>
  </authors>
  <commentList>
    <comment ref="B60" authorId="0" shapeId="0" xr:uid="{428AFCF7-177F-4F5D-825D-0FFF351782F0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4 rate una soltanto nel 2022</t>
      </text>
    </comment>
    <comment ref="E60" authorId="1" shapeId="0" xr:uid="{C2CA88A0-B55F-459A-B79A-49756F85EA3C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L'importo totale è 10.376,01</t>
      </text>
    </comment>
  </commentList>
</comments>
</file>

<file path=xl/sharedStrings.xml><?xml version="1.0" encoding="utf-8"?>
<sst xmlns="http://schemas.openxmlformats.org/spreadsheetml/2006/main" count="109" uniqueCount="87">
  <si>
    <t>Data Doc.</t>
  </si>
  <si>
    <t>Numero Fattura</t>
  </si>
  <si>
    <t>Fornitore</t>
  </si>
  <si>
    <t>IL SOLE 24 ORE S.P.A.</t>
  </si>
  <si>
    <t>M49257</t>
  </si>
  <si>
    <t>EDENRED</t>
  </si>
  <si>
    <t>Joy Comm srl</t>
  </si>
  <si>
    <t>UMANA S.P.A.</t>
  </si>
  <si>
    <t>2022F000617706</t>
  </si>
  <si>
    <t>Wind Tre S.p.A.</t>
  </si>
  <si>
    <t>1248/P</t>
  </si>
  <si>
    <t>Vivenda srl</t>
  </si>
  <si>
    <t>8/C4</t>
  </si>
  <si>
    <t>Italway srl</t>
  </si>
  <si>
    <t>INFORMATION WORKERS GROUP S.r.l.</t>
  </si>
  <si>
    <t>0023007716</t>
  </si>
  <si>
    <t>E/793</t>
  </si>
  <si>
    <t>digitalPA S.r.l.</t>
  </si>
  <si>
    <t>GEBBIA BORTOLOTTO</t>
  </si>
  <si>
    <t>MANTERO SISTEMI S.R.L.</t>
  </si>
  <si>
    <t>57/PA</t>
  </si>
  <si>
    <t>AT.NET S.R.L.</t>
  </si>
  <si>
    <t>1/645</t>
  </si>
  <si>
    <t>MAUDEN SRL</t>
  </si>
  <si>
    <t>IRIDEOS S.p.a.</t>
  </si>
  <si>
    <t>420/00</t>
  </si>
  <si>
    <t>GLOBAL EXPRESS SRL</t>
  </si>
  <si>
    <t>M50135</t>
  </si>
  <si>
    <t>EDENRED ITALIA Srl</t>
  </si>
  <si>
    <t>1979/00</t>
  </si>
  <si>
    <t>STUDIO 81</t>
  </si>
  <si>
    <t>Sensible Data S.p.A.</t>
  </si>
  <si>
    <t>1/681</t>
  </si>
  <si>
    <t>4010/22</t>
  </si>
  <si>
    <t>TECNOPRINT SRL</t>
  </si>
  <si>
    <t>V00283</t>
  </si>
  <si>
    <t>INFORMATICA.NET SRL</t>
  </si>
  <si>
    <t>790/EL</t>
  </si>
  <si>
    <t>Elettroservizi srl</t>
  </si>
  <si>
    <t>2022/00/000243</t>
  </si>
  <si>
    <t>GIEMME S.R.L. UNIPERSONALE</t>
  </si>
  <si>
    <t>Poste Italiane S.p.A.</t>
  </si>
  <si>
    <t>KYOCERA</t>
  </si>
  <si>
    <t>47/EL</t>
  </si>
  <si>
    <t>Toolbox s.r.l.</t>
  </si>
  <si>
    <t>628/00</t>
  </si>
  <si>
    <t>ENZO DE FUSCO</t>
  </si>
  <si>
    <t>M51173</t>
  </si>
  <si>
    <t>2196/00</t>
  </si>
  <si>
    <t>IT2-2022-909</t>
  </si>
  <si>
    <t>JONES LANG LASALLE SPA</t>
  </si>
  <si>
    <t>12/PA</t>
  </si>
  <si>
    <t>WebUp S.p.a.</t>
  </si>
  <si>
    <t>VVA/22015536</t>
  </si>
  <si>
    <t>Infocamere</t>
  </si>
  <si>
    <t>681/00</t>
  </si>
  <si>
    <t>G.D. GRAFIDATA SRL</t>
  </si>
  <si>
    <t>VZA/22002124</t>
  </si>
  <si>
    <t>AO19576102</t>
  </si>
  <si>
    <t>VODAFONE</t>
  </si>
  <si>
    <t>STUDIO CASTELLINI</t>
  </si>
  <si>
    <t>De Martino Giulia</t>
  </si>
  <si>
    <t>494/00</t>
  </si>
  <si>
    <t>1550-000000-2022-FT</t>
  </si>
  <si>
    <t>INPS</t>
  </si>
  <si>
    <t>650/00</t>
  </si>
  <si>
    <t>2022F000956858</t>
  </si>
  <si>
    <t>1534/P</t>
  </si>
  <si>
    <t>Vivenda Srl</t>
  </si>
  <si>
    <t>2022362/FE</t>
  </si>
  <si>
    <t>I. &amp; S. T. SRL</t>
  </si>
  <si>
    <t>A2841</t>
  </si>
  <si>
    <t>ITDREAM SRL</t>
  </si>
  <si>
    <t>31377/1A</t>
  </si>
  <si>
    <t>TEAMSYSTEM S.p.A.</t>
  </si>
  <si>
    <t>2417/00</t>
  </si>
  <si>
    <t>STUDIO 81 DATA SYSTEMS S.R.L.</t>
  </si>
  <si>
    <t>GM SOLUTIONS SRL</t>
  </si>
  <si>
    <t>BELLINI ALESSANDRO</t>
  </si>
  <si>
    <t>denominatore</t>
  </si>
  <si>
    <t>numeratore</t>
  </si>
  <si>
    <t>indicatore</t>
  </si>
  <si>
    <t>Data Scadenza</t>
  </si>
  <si>
    <t>Importo pagato</t>
  </si>
  <si>
    <t>Data Pagamento</t>
  </si>
  <si>
    <t>GG RITARDO</t>
  </si>
  <si>
    <t>Numeratore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</si>
</sst>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\-#,##0.00\ ;&quot; -&quot;#\ ;@\ "/>
  </numFmts>
  <fonts count="6" x14ac:knownFonts="1">
    <font>
      <sz val="10"/>
      <name val="Arial"/>
      <family val="2"/>
    </font>
    <font>
      <b/>
      <sz val="11"/>
      <color indexed="8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164" fontId="3" fillId="0" borderId="0" xfId="1" applyFont="1" applyFill="1" applyBorder="1" applyAlignmen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5" fillId="2" borderId="0" xfId="0" applyFont="1" applyFill="1"/>
    <xf numFmtId="0" fontId="5" fillId="0" borderId="0" xfId="0" applyFont="1"/>
    <xf numFmtId="0" fontId="5" fillId="0" borderId="1" xfId="0" applyFont="1" applyBorder="1"/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4" fontId="5" fillId="2" borderId="2" xfId="0" applyNumberFormat="1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4" fontId="5" fillId="2" borderId="2" xfId="0" applyNumberFormat="1" applyFont="1" applyFill="1" applyBorder="1"/>
    <xf numFmtId="164" fontId="3" fillId="2" borderId="2" xfId="1" applyNumberFormat="1" applyFont="1" applyFill="1" applyBorder="1" applyAlignment="1"/>
    <xf numFmtId="14" fontId="5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3" fillId="0" borderId="0" xfId="1" applyNumberFormat="1" applyFont="1" applyBorder="1" applyAlignment="1"/>
    <xf numFmtId="14" fontId="5" fillId="2" borderId="0" xfId="0" applyNumberFormat="1" applyFont="1" applyFill="1"/>
    <xf numFmtId="0" fontId="5" fillId="2" borderId="0" xfId="0" applyFont="1" applyFill="1" applyAlignment="1">
      <alignment horizontal="right"/>
    </xf>
    <xf numFmtId="4" fontId="5" fillId="2" borderId="0" xfId="0" applyNumberFormat="1" applyFont="1" applyFill="1"/>
    <xf numFmtId="164" fontId="3" fillId="2" borderId="0" xfId="1" applyNumberFormat="1" applyFont="1" applyFill="1" applyBorder="1" applyAlignment="1"/>
    <xf numFmtId="49" fontId="5" fillId="0" borderId="0" xfId="0" applyNumberFormat="1" applyFont="1" applyAlignment="1">
      <alignment horizontal="right"/>
    </xf>
    <xf numFmtId="2" fontId="5" fillId="0" borderId="0" xfId="0" applyNumberFormat="1" applyFont="1"/>
    <xf numFmtId="1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1" fillId="0" borderId="1" xfId="1" applyNumberFormat="1" applyFont="1" applyBorder="1" applyAlignment="1"/>
  </cellXfs>
  <cellStyles count="2">
    <cellStyle name="Migliaia" xfId="1" builtinId="3"/>
    <cellStyle name="Normale" xfId="0" builtinId="0"/>
  </cellStyles>
  <dxfs count="14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psservizi.sharepoint.com/sites/UfficioAffarigeneraliecontabilit/Shared%20Documents/RPTC/INDICATORE_DI_TEMPESTIVITA.xlsx" TargetMode="External"/><Relationship Id="rId1" Type="http://schemas.openxmlformats.org/officeDocument/2006/relationships/externalLinkPath" Target="https://inpsservizi.sharepoint.com/sites/UfficioAffarigeneraliecontabilit/Shared%20Documents/RPTC/INDICATORE_DI_TEMPESTIV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mpa da pubblicare Indicatore"/>
      <sheetName val="Dati sui pagamenti"/>
      <sheetName val="INDICATORE TOTALE"/>
      <sheetName val="db I trimestre 2020"/>
      <sheetName val="db II trimestre 2020"/>
      <sheetName val="db III trimestre 2020"/>
      <sheetName val="db IV trimestre 2020"/>
      <sheetName val="db I trimestre 2021"/>
      <sheetName val="db II trimestre 2021"/>
      <sheetName val="db III trimestre 2021"/>
      <sheetName val="db IV trimestre 2021"/>
      <sheetName val="db I trimestre 2022"/>
      <sheetName val="db II trimestre 2022"/>
      <sheetName val="db III trimestre 2022"/>
      <sheetName val="db IV trimestre 2022"/>
      <sheetName val="db I trimestre 2023"/>
      <sheetName val="db II trimestre 2023"/>
      <sheetName val="db III trimestre 2023"/>
      <sheetName val="db IV trimestre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Data Doc.</v>
          </cell>
          <cell r="B1" t="str">
            <v>Numero Fattura</v>
          </cell>
          <cell r="C1" t="str">
            <v>Fornitore</v>
          </cell>
          <cell r="D1" t="str">
            <v>Data Scadenza
(utile ai calcoli)</v>
          </cell>
          <cell r="E1" t="str">
            <v>Importo pagato
(utile ai calcoli)</v>
          </cell>
          <cell r="F1" t="str">
            <v>Data Pagamento
(utile ai calcoli)</v>
          </cell>
          <cell r="G1" t="str">
            <v>GG RITARDO
(risultato formula)</v>
          </cell>
          <cell r="H1" t="str">
            <v>Numeratore
(risultato formula)</v>
          </cell>
        </row>
        <row r="2">
          <cell r="A2">
            <v>44530</v>
          </cell>
          <cell r="B2" t="str">
            <v>21BS0000085</v>
          </cell>
          <cell r="C2" t="str">
            <v>AMM SPA</v>
          </cell>
          <cell r="D2">
            <v>44530</v>
          </cell>
          <cell r="E2">
            <v>705.4</v>
          </cell>
          <cell r="F2">
            <v>44534</v>
          </cell>
          <cell r="G2">
            <v>4</v>
          </cell>
          <cell r="H2">
            <v>2821.6</v>
          </cell>
        </row>
        <row r="3">
          <cell r="A3">
            <v>44536</v>
          </cell>
          <cell r="B3">
            <v>18</v>
          </cell>
          <cell r="C3" t="str">
            <v>ASSISTENZA SCUOLA SRLS</v>
          </cell>
          <cell r="D3">
            <v>44536</v>
          </cell>
          <cell r="E3">
            <v>360</v>
          </cell>
          <cell r="F3">
            <v>44579</v>
          </cell>
          <cell r="G3">
            <v>43</v>
          </cell>
          <cell r="H3">
            <v>15480</v>
          </cell>
        </row>
        <row r="4">
          <cell r="A4">
            <v>44483</v>
          </cell>
          <cell r="B4">
            <v>52</v>
          </cell>
          <cell r="C4" t="str">
            <v>B&amp;P SOLUTION SRL</v>
          </cell>
          <cell r="D4">
            <v>44442</v>
          </cell>
          <cell r="E4">
            <v>960</v>
          </cell>
          <cell r="F4">
            <v>44440</v>
          </cell>
          <cell r="G4">
            <v>-2</v>
          </cell>
          <cell r="H4">
            <v>-1920</v>
          </cell>
        </row>
        <row r="5">
          <cell r="A5">
            <v>44484</v>
          </cell>
          <cell r="B5">
            <v>465</v>
          </cell>
          <cell r="C5" t="str">
            <v>BECCHETTI</v>
          </cell>
          <cell r="D5">
            <v>44484</v>
          </cell>
          <cell r="E5">
            <v>2900</v>
          </cell>
          <cell r="F5">
            <v>44484</v>
          </cell>
          <cell r="G5">
            <v>0</v>
          </cell>
          <cell r="H5">
            <v>0</v>
          </cell>
        </row>
        <row r="6">
          <cell r="A6">
            <v>44508</v>
          </cell>
          <cell r="B6">
            <v>465</v>
          </cell>
          <cell r="C6" t="str">
            <v>BICI e SERVIZI SRL</v>
          </cell>
          <cell r="D6">
            <v>44508</v>
          </cell>
          <cell r="E6">
            <v>158</v>
          </cell>
          <cell r="F6">
            <v>44450</v>
          </cell>
          <cell r="G6">
            <v>-58</v>
          </cell>
          <cell r="H6">
            <v>-9164</v>
          </cell>
        </row>
        <row r="7">
          <cell r="A7">
            <v>44502</v>
          </cell>
          <cell r="B7">
            <v>3019123844</v>
          </cell>
          <cell r="C7" t="str">
            <v>CAIRORCS MEDIA SPA</v>
          </cell>
          <cell r="D7">
            <v>44502</v>
          </cell>
          <cell r="E7">
            <v>1002.67</v>
          </cell>
          <cell r="F7">
            <v>44502</v>
          </cell>
          <cell r="G7">
            <v>0</v>
          </cell>
          <cell r="H7">
            <v>0</v>
          </cell>
        </row>
        <row r="8">
          <cell r="A8">
            <v>44518</v>
          </cell>
          <cell r="B8" t="str">
            <v>235/2021</v>
          </cell>
          <cell r="C8" t="str">
            <v>ST. NOTARILE COLETTA</v>
          </cell>
          <cell r="D8">
            <v>44518</v>
          </cell>
          <cell r="E8">
            <v>388.8</v>
          </cell>
          <cell r="F8">
            <v>44522</v>
          </cell>
          <cell r="G8">
            <v>4</v>
          </cell>
          <cell r="H8">
            <v>1555.2</v>
          </cell>
        </row>
        <row r="9">
          <cell r="A9">
            <v>44531</v>
          </cell>
          <cell r="B9" t="str">
            <v>219E</v>
          </cell>
          <cell r="C9" t="str">
            <v>dbNET serl</v>
          </cell>
          <cell r="D9">
            <v>44531</v>
          </cell>
          <cell r="E9">
            <v>7910.16</v>
          </cell>
          <cell r="F9">
            <v>44579</v>
          </cell>
          <cell r="G9">
            <v>48</v>
          </cell>
          <cell r="H9">
            <v>379687.67999999999</v>
          </cell>
        </row>
        <row r="10">
          <cell r="A10">
            <v>44480</v>
          </cell>
          <cell r="B10" t="str">
            <v>537-00</v>
          </cell>
          <cell r="C10" t="str">
            <v>DE FUSCO LABOUR LAW</v>
          </cell>
          <cell r="D10">
            <v>44480</v>
          </cell>
          <cell r="E10">
            <v>4710.25</v>
          </cell>
          <cell r="F10">
            <v>44477</v>
          </cell>
          <cell r="G10">
            <v>-3</v>
          </cell>
          <cell r="H10">
            <v>-14130.75</v>
          </cell>
        </row>
        <row r="11">
          <cell r="A11">
            <v>44512</v>
          </cell>
          <cell r="B11">
            <v>8121030967</v>
          </cell>
          <cell r="C11" t="str">
            <v xml:space="preserve">DELL </v>
          </cell>
          <cell r="D11">
            <v>44545</v>
          </cell>
          <cell r="E11">
            <v>1835.59</v>
          </cell>
          <cell r="F11">
            <v>44545</v>
          </cell>
          <cell r="G11">
            <v>0</v>
          </cell>
          <cell r="H11">
            <v>0</v>
          </cell>
        </row>
        <row r="12">
          <cell r="A12">
            <v>44543</v>
          </cell>
          <cell r="B12" t="str">
            <v>E/904</v>
          </cell>
          <cell r="C12" t="str">
            <v xml:space="preserve">DigitalPA S.r.l. </v>
          </cell>
          <cell r="D12">
            <v>44574</v>
          </cell>
          <cell r="E12">
            <v>2570</v>
          </cell>
          <cell r="F12">
            <v>44579</v>
          </cell>
          <cell r="G12">
            <v>5</v>
          </cell>
          <cell r="H12">
            <v>12850</v>
          </cell>
        </row>
        <row r="13">
          <cell r="A13">
            <v>44544</v>
          </cell>
          <cell r="B13" t="str">
            <v>E/905</v>
          </cell>
          <cell r="C13" t="str">
            <v xml:space="preserve">DigitalPA S.r.l. </v>
          </cell>
          <cell r="D13">
            <v>44575</v>
          </cell>
          <cell r="E13">
            <v>6490</v>
          </cell>
          <cell r="F13">
            <v>44579</v>
          </cell>
          <cell r="G13">
            <v>4</v>
          </cell>
          <cell r="H13">
            <v>25960</v>
          </cell>
        </row>
        <row r="14">
          <cell r="A14">
            <v>44498</v>
          </cell>
          <cell r="B14">
            <v>5581</v>
          </cell>
          <cell r="C14" t="str">
            <v>ECO LASER INFORMATICA SRL</v>
          </cell>
          <cell r="D14">
            <v>44559</v>
          </cell>
          <cell r="E14">
            <v>185.2</v>
          </cell>
          <cell r="F14">
            <v>44557</v>
          </cell>
          <cell r="G14">
            <v>-2</v>
          </cell>
          <cell r="H14">
            <v>-370.4</v>
          </cell>
        </row>
        <row r="15">
          <cell r="A15">
            <v>44502</v>
          </cell>
          <cell r="B15" t="str">
            <v>M49114</v>
          </cell>
          <cell r="C15" t="str">
            <v xml:space="preserve">EDENRED  </v>
          </cell>
          <cell r="D15">
            <v>44547</v>
          </cell>
          <cell r="E15">
            <v>5183.46</v>
          </cell>
          <cell r="F15">
            <v>44545</v>
          </cell>
          <cell r="G15">
            <v>-2</v>
          </cell>
          <cell r="H15">
            <v>-10366.92</v>
          </cell>
        </row>
        <row r="16">
          <cell r="A16">
            <v>44470</v>
          </cell>
          <cell r="B16" t="str">
            <v>M48341</v>
          </cell>
          <cell r="C16" t="str">
            <v xml:space="preserve">EDENRED  </v>
          </cell>
          <cell r="D16">
            <v>44515</v>
          </cell>
          <cell r="E16">
            <v>5402.7</v>
          </cell>
          <cell r="F16">
            <v>44522</v>
          </cell>
          <cell r="G16">
            <v>7</v>
          </cell>
          <cell r="H16">
            <v>37818.9</v>
          </cell>
        </row>
        <row r="17">
          <cell r="A17">
            <v>44531</v>
          </cell>
          <cell r="B17" t="str">
            <v>M49904</v>
          </cell>
          <cell r="C17" t="str">
            <v xml:space="preserve">EDENRED  </v>
          </cell>
          <cell r="D17">
            <v>44576</v>
          </cell>
          <cell r="E17">
            <v>5363.55</v>
          </cell>
          <cell r="F17">
            <v>44580</v>
          </cell>
          <cell r="G17">
            <v>4</v>
          </cell>
          <cell r="H17">
            <v>21454.2</v>
          </cell>
        </row>
        <row r="18">
          <cell r="A18">
            <v>44527</v>
          </cell>
          <cell r="B18" t="str">
            <v>638/2021</v>
          </cell>
          <cell r="C18" t="str">
            <v xml:space="preserve">EUR TIMBRI </v>
          </cell>
          <cell r="D18">
            <v>44527</v>
          </cell>
          <cell r="E18">
            <v>33</v>
          </cell>
          <cell r="F18">
            <v>44531</v>
          </cell>
          <cell r="G18">
            <v>4</v>
          </cell>
          <cell r="H18">
            <v>132</v>
          </cell>
        </row>
        <row r="19">
          <cell r="A19">
            <v>44494</v>
          </cell>
          <cell r="B19" t="str">
            <v>567/001</v>
          </cell>
          <cell r="C19" t="str">
            <v xml:space="preserve">Falconi Transport Srl </v>
          </cell>
          <cell r="D19">
            <v>44522</v>
          </cell>
          <cell r="F19">
            <v>44522</v>
          </cell>
          <cell r="G19">
            <v>0</v>
          </cell>
          <cell r="H19">
            <v>0</v>
          </cell>
        </row>
        <row r="20">
          <cell r="A20">
            <v>44522</v>
          </cell>
          <cell r="B20" t="str">
            <v>593/001</v>
          </cell>
          <cell r="C20" t="str">
            <v xml:space="preserve">Falconi Transport Srl </v>
          </cell>
          <cell r="D20">
            <v>44525</v>
          </cell>
          <cell r="E20">
            <v>380</v>
          </cell>
          <cell r="F20">
            <v>44530</v>
          </cell>
          <cell r="G20">
            <v>5</v>
          </cell>
          <cell r="H20">
            <v>1900</v>
          </cell>
        </row>
        <row r="21">
          <cell r="A21">
            <v>44540</v>
          </cell>
          <cell r="B21">
            <v>5606</v>
          </cell>
          <cell r="C21" t="str">
            <v xml:space="preserve">FERLABEL S.R.L. </v>
          </cell>
          <cell r="D21">
            <v>44571</v>
          </cell>
          <cell r="E21">
            <v>754.86</v>
          </cell>
          <cell r="F21">
            <v>44579</v>
          </cell>
          <cell r="G21">
            <v>8</v>
          </cell>
          <cell r="H21">
            <v>6038.88</v>
          </cell>
        </row>
        <row r="22">
          <cell r="A22">
            <v>44482</v>
          </cell>
          <cell r="B22" t="str">
            <v>FPR25/21</v>
          </cell>
          <cell r="C22" t="str">
            <v xml:space="preserve">GIED </v>
          </cell>
          <cell r="D22">
            <v>44513</v>
          </cell>
          <cell r="E22">
            <v>202.96</v>
          </cell>
          <cell r="F22">
            <v>44511</v>
          </cell>
          <cell r="G22">
            <v>-2</v>
          </cell>
          <cell r="H22">
            <v>-405.92</v>
          </cell>
        </row>
        <row r="23">
          <cell r="A23">
            <v>44496</v>
          </cell>
          <cell r="B23" t="str">
            <v>2021325/FE</v>
          </cell>
          <cell r="C23" t="str">
            <v xml:space="preserve">I. &amp; S. T. SRL </v>
          </cell>
          <cell r="D23">
            <v>44530</v>
          </cell>
          <cell r="E23">
            <v>540</v>
          </cell>
          <cell r="F23">
            <v>44537</v>
          </cell>
          <cell r="G23">
            <v>7</v>
          </cell>
          <cell r="H23">
            <v>3780</v>
          </cell>
        </row>
        <row r="24">
          <cell r="A24">
            <v>44509</v>
          </cell>
          <cell r="B24">
            <v>23011045</v>
          </cell>
          <cell r="C24" t="str">
            <v>IL SOLE 24 ORE S.P.A.</v>
          </cell>
          <cell r="D24">
            <v>44561</v>
          </cell>
          <cell r="E24">
            <v>2100</v>
          </cell>
          <cell r="F24">
            <v>44559</v>
          </cell>
          <cell r="G24">
            <v>-2</v>
          </cell>
          <cell r="H24">
            <v>-4200</v>
          </cell>
        </row>
        <row r="25">
          <cell r="A25">
            <v>44484</v>
          </cell>
          <cell r="B25" t="str">
            <v>VNB/21015004</v>
          </cell>
          <cell r="C25" t="str">
            <v xml:space="preserve">Infocamere </v>
          </cell>
          <cell r="D25">
            <v>44514</v>
          </cell>
          <cell r="E25">
            <v>8.9</v>
          </cell>
          <cell r="F25">
            <v>44523</v>
          </cell>
          <cell r="G25">
            <v>9</v>
          </cell>
          <cell r="H25">
            <v>80.100000000000009</v>
          </cell>
        </row>
        <row r="26">
          <cell r="A26">
            <v>44489</v>
          </cell>
          <cell r="B26" t="str">
            <v>VVA/21015028</v>
          </cell>
          <cell r="C26" t="str">
            <v xml:space="preserve">Infocamere </v>
          </cell>
          <cell r="D26">
            <v>44519</v>
          </cell>
          <cell r="E26">
            <v>8.0500000000000007</v>
          </cell>
          <cell r="F26">
            <v>44523</v>
          </cell>
          <cell r="G26">
            <v>4</v>
          </cell>
          <cell r="H26">
            <v>32.200000000000003</v>
          </cell>
        </row>
        <row r="27">
          <cell r="A27">
            <v>44489</v>
          </cell>
          <cell r="B27" t="str">
            <v>VZA/21001758</v>
          </cell>
          <cell r="C27" t="str">
            <v xml:space="preserve">Infocamere </v>
          </cell>
          <cell r="D27">
            <v>44489</v>
          </cell>
          <cell r="E27">
            <v>5.8</v>
          </cell>
          <cell r="F27">
            <v>44498</v>
          </cell>
          <cell r="G27">
            <v>9</v>
          </cell>
          <cell r="H27">
            <v>52.199999999999996</v>
          </cell>
        </row>
        <row r="28">
          <cell r="A28">
            <v>44484</v>
          </cell>
          <cell r="B28" t="str">
            <v>VZA/21001755</v>
          </cell>
          <cell r="C28" t="str">
            <v xml:space="preserve">Infocamere </v>
          </cell>
          <cell r="D28">
            <v>44514</v>
          </cell>
          <cell r="E28">
            <v>6</v>
          </cell>
          <cell r="F28">
            <v>44459</v>
          </cell>
          <cell r="G28">
            <v>-55</v>
          </cell>
          <cell r="H28">
            <v>-330</v>
          </cell>
        </row>
        <row r="29">
          <cell r="A29">
            <v>44483</v>
          </cell>
          <cell r="B29" t="str">
            <v>427-690000-2021-FT</v>
          </cell>
          <cell r="C29" t="str">
            <v>INPS</v>
          </cell>
          <cell r="D29">
            <v>44491</v>
          </cell>
          <cell r="E29">
            <v>79.52</v>
          </cell>
          <cell r="F29">
            <v>44491</v>
          </cell>
          <cell r="G29">
            <v>0</v>
          </cell>
          <cell r="H29">
            <v>0</v>
          </cell>
        </row>
        <row r="30">
          <cell r="A30">
            <v>44488</v>
          </cell>
          <cell r="B30" t="str">
            <v>1377-000000-2021-FT</v>
          </cell>
          <cell r="C30" t="str">
            <v>INPS</v>
          </cell>
          <cell r="D30">
            <v>44505</v>
          </cell>
          <cell r="E30">
            <v>10553.1</v>
          </cell>
          <cell r="F30">
            <v>44504</v>
          </cell>
          <cell r="G30">
            <v>-1</v>
          </cell>
          <cell r="H30">
            <v>-10553.1</v>
          </cell>
        </row>
        <row r="31">
          <cell r="A31">
            <v>44483</v>
          </cell>
          <cell r="B31" t="str">
            <v>587/C-2021</v>
          </cell>
          <cell r="C31" t="str">
            <v xml:space="preserve">INTERSYSTEM </v>
          </cell>
          <cell r="D31">
            <v>44513</v>
          </cell>
          <cell r="E31">
            <v>10341.65</v>
          </cell>
          <cell r="F31">
            <v>44511</v>
          </cell>
          <cell r="G31">
            <v>-2</v>
          </cell>
          <cell r="H31">
            <v>-20683.3</v>
          </cell>
        </row>
        <row r="32">
          <cell r="A32">
            <v>44552</v>
          </cell>
          <cell r="B32">
            <v>2955</v>
          </cell>
          <cell r="C32" t="str">
            <v xml:space="preserve">Irideitalia </v>
          </cell>
          <cell r="D32">
            <v>44583</v>
          </cell>
          <cell r="E32">
            <v>299</v>
          </cell>
          <cell r="F32">
            <v>44601</v>
          </cell>
          <cell r="G32">
            <v>18</v>
          </cell>
          <cell r="H32">
            <v>5382</v>
          </cell>
        </row>
        <row r="33">
          <cell r="A33">
            <v>44489</v>
          </cell>
          <cell r="B33">
            <v>11372900</v>
          </cell>
          <cell r="C33" t="str">
            <v>IRIDEOS S.p.a.</v>
          </cell>
          <cell r="D33">
            <v>44530</v>
          </cell>
          <cell r="E33">
            <v>2340</v>
          </cell>
          <cell r="F33">
            <v>44530</v>
          </cell>
          <cell r="G33">
            <v>0</v>
          </cell>
          <cell r="H33">
            <v>0</v>
          </cell>
        </row>
        <row r="34">
          <cell r="A34">
            <v>44545</v>
          </cell>
          <cell r="B34">
            <v>11447684</v>
          </cell>
          <cell r="C34" t="str">
            <v>IRIDEOS S.p.a.</v>
          </cell>
          <cell r="D34">
            <v>44592</v>
          </cell>
          <cell r="E34">
            <v>2340</v>
          </cell>
          <cell r="F34">
            <v>44591</v>
          </cell>
          <cell r="G34">
            <v>-1</v>
          </cell>
          <cell r="H34">
            <v>-2340</v>
          </cell>
        </row>
        <row r="35">
          <cell r="A35">
            <v>44550</v>
          </cell>
          <cell r="B35">
            <v>21004980</v>
          </cell>
          <cell r="C35" t="str">
            <v>Italware S.r.l.</v>
          </cell>
          <cell r="D35">
            <v>44580</v>
          </cell>
          <cell r="E35">
            <v>98481.34</v>
          </cell>
          <cell r="F35">
            <v>44587</v>
          </cell>
          <cell r="G35">
            <v>7</v>
          </cell>
          <cell r="H35">
            <v>689369.38</v>
          </cell>
        </row>
        <row r="36">
          <cell r="A36">
            <v>44469</v>
          </cell>
          <cell r="B36">
            <v>2981</v>
          </cell>
          <cell r="C36" t="str">
            <v xml:space="preserve">IWG S.r.l. </v>
          </cell>
          <cell r="D36">
            <v>44499</v>
          </cell>
          <cell r="E36">
            <v>1890</v>
          </cell>
          <cell r="F36">
            <v>44503</v>
          </cell>
          <cell r="G36">
            <v>4</v>
          </cell>
          <cell r="H36">
            <v>7560</v>
          </cell>
        </row>
        <row r="37">
          <cell r="A37">
            <v>44497</v>
          </cell>
          <cell r="B37">
            <v>3150</v>
          </cell>
          <cell r="C37" t="str">
            <v xml:space="preserve">IWG S.r.l. </v>
          </cell>
          <cell r="D37">
            <v>44528</v>
          </cell>
          <cell r="E37">
            <v>73.27</v>
          </cell>
          <cell r="F37">
            <v>44530</v>
          </cell>
          <cell r="G37">
            <v>2</v>
          </cell>
          <cell r="H37">
            <v>146.54</v>
          </cell>
        </row>
        <row r="38">
          <cell r="A38">
            <v>44498</v>
          </cell>
          <cell r="B38">
            <v>3340</v>
          </cell>
          <cell r="C38" t="str">
            <v xml:space="preserve">IWG S.r.l. </v>
          </cell>
          <cell r="D38">
            <v>44529</v>
          </cell>
          <cell r="E38">
            <v>3465</v>
          </cell>
          <cell r="F38">
            <v>44530</v>
          </cell>
          <cell r="G38">
            <v>1</v>
          </cell>
          <cell r="H38">
            <v>3465</v>
          </cell>
        </row>
        <row r="39">
          <cell r="A39">
            <v>44525</v>
          </cell>
          <cell r="B39">
            <v>3438</v>
          </cell>
          <cell r="C39" t="str">
            <v xml:space="preserve">IWG S.r.l. </v>
          </cell>
          <cell r="D39">
            <v>44555</v>
          </cell>
          <cell r="E39">
            <v>75.23</v>
          </cell>
          <cell r="F39">
            <v>44553</v>
          </cell>
          <cell r="G39">
            <v>-2</v>
          </cell>
          <cell r="H39">
            <v>-150.46</v>
          </cell>
        </row>
        <row r="40">
          <cell r="A40">
            <v>44553</v>
          </cell>
          <cell r="B40">
            <v>3760</v>
          </cell>
          <cell r="C40" t="str">
            <v xml:space="preserve">IWG S.r.l. </v>
          </cell>
          <cell r="D40">
            <v>44584</v>
          </cell>
          <cell r="E40">
            <v>74.41</v>
          </cell>
          <cell r="F40">
            <v>44601</v>
          </cell>
          <cell r="G40">
            <v>17</v>
          </cell>
          <cell r="H40">
            <v>1264.97</v>
          </cell>
        </row>
        <row r="41">
          <cell r="A41">
            <v>44557</v>
          </cell>
          <cell r="B41">
            <v>3812</v>
          </cell>
          <cell r="C41" t="str">
            <v xml:space="preserve">IWG S.r.l. </v>
          </cell>
          <cell r="D41">
            <v>44588</v>
          </cell>
          <cell r="E41">
            <v>88.33</v>
          </cell>
          <cell r="F41">
            <v>44601</v>
          </cell>
          <cell r="G41">
            <v>13</v>
          </cell>
          <cell r="H41">
            <v>1148.29</v>
          </cell>
        </row>
        <row r="42">
          <cell r="A42">
            <v>44558</v>
          </cell>
          <cell r="B42">
            <v>4009</v>
          </cell>
          <cell r="C42" t="str">
            <v xml:space="preserve">IWG S.r.l. </v>
          </cell>
          <cell r="D42">
            <v>44589</v>
          </cell>
          <cell r="E42">
            <v>1980</v>
          </cell>
          <cell r="F42">
            <v>44601</v>
          </cell>
          <cell r="G42">
            <v>12</v>
          </cell>
          <cell r="H42">
            <v>23760</v>
          </cell>
        </row>
        <row r="43">
          <cell r="A43">
            <v>44498</v>
          </cell>
          <cell r="B43">
            <v>1010723115</v>
          </cell>
          <cell r="C43" t="str">
            <v xml:space="preserve">Kyocera </v>
          </cell>
          <cell r="D43">
            <v>44530</v>
          </cell>
          <cell r="E43">
            <v>329.12</v>
          </cell>
          <cell r="F43">
            <v>44530</v>
          </cell>
          <cell r="G43">
            <v>0</v>
          </cell>
          <cell r="H43">
            <v>0</v>
          </cell>
        </row>
        <row r="44">
          <cell r="A44">
            <v>44544</v>
          </cell>
          <cell r="B44">
            <v>49</v>
          </cell>
          <cell r="C44" t="str">
            <v xml:space="preserve">OMNE OFFICIO S.r.l.s. </v>
          </cell>
          <cell r="D44">
            <v>44544</v>
          </cell>
          <cell r="E44">
            <v>6706.16</v>
          </cell>
          <cell r="F44">
            <v>44579</v>
          </cell>
          <cell r="G44">
            <v>35</v>
          </cell>
          <cell r="H44">
            <v>234715.6</v>
          </cell>
        </row>
        <row r="45">
          <cell r="A45">
            <v>44502</v>
          </cell>
          <cell r="B45">
            <v>3210575893</v>
          </cell>
          <cell r="C45" t="str">
            <v xml:space="preserve">Poste </v>
          </cell>
          <cell r="D45">
            <v>44532</v>
          </cell>
          <cell r="E45">
            <v>0.22</v>
          </cell>
          <cell r="F45">
            <v>44537</v>
          </cell>
          <cell r="G45">
            <v>5</v>
          </cell>
          <cell r="H45">
            <v>1.1000000000000001</v>
          </cell>
        </row>
        <row r="46">
          <cell r="A46">
            <v>44502</v>
          </cell>
          <cell r="B46">
            <v>1021276801</v>
          </cell>
          <cell r="C46" t="str">
            <v xml:space="preserve">Poste </v>
          </cell>
          <cell r="D46">
            <v>44532</v>
          </cell>
          <cell r="E46">
            <v>5.25</v>
          </cell>
          <cell r="F46">
            <v>44537</v>
          </cell>
          <cell r="G46">
            <v>5</v>
          </cell>
          <cell r="H46">
            <v>26.25</v>
          </cell>
        </row>
        <row r="47">
          <cell r="A47">
            <v>44551</v>
          </cell>
          <cell r="B47" t="str">
            <v>807/2021</v>
          </cell>
          <cell r="C47" t="str">
            <v>REALITY SRL</v>
          </cell>
          <cell r="D47">
            <v>44551</v>
          </cell>
          <cell r="E47">
            <v>129.54</v>
          </cell>
          <cell r="F47">
            <v>44579</v>
          </cell>
          <cell r="G47">
            <v>28</v>
          </cell>
          <cell r="H47">
            <v>3627.12</v>
          </cell>
        </row>
        <row r="48">
          <cell r="A48">
            <v>44530</v>
          </cell>
          <cell r="B48">
            <v>520</v>
          </cell>
          <cell r="C48" t="str">
            <v>REVOBYTE S.R.L</v>
          </cell>
          <cell r="D48">
            <v>44560</v>
          </cell>
          <cell r="E48">
            <v>1691.96</v>
          </cell>
          <cell r="F48">
            <v>44579</v>
          </cell>
          <cell r="G48">
            <v>19</v>
          </cell>
          <cell r="H48">
            <v>32147.24</v>
          </cell>
        </row>
        <row r="49">
          <cell r="A49">
            <v>41190</v>
          </cell>
          <cell r="B49">
            <v>219323390</v>
          </cell>
          <cell r="C49" t="str">
            <v xml:space="preserve">RICOH </v>
          </cell>
          <cell r="D49">
            <v>44561</v>
          </cell>
          <cell r="E49">
            <v>571.5</v>
          </cell>
          <cell r="F49">
            <v>44561</v>
          </cell>
          <cell r="G49">
            <v>0</v>
          </cell>
          <cell r="H49">
            <v>0</v>
          </cell>
        </row>
        <row r="50">
          <cell r="A50">
            <v>44510</v>
          </cell>
          <cell r="B50" t="str">
            <v>348/2021</v>
          </cell>
          <cell r="C50" t="str">
            <v xml:space="preserve">SAPIENTIA S.R.L. S.T.P. </v>
          </cell>
          <cell r="D50">
            <v>44510</v>
          </cell>
          <cell r="E50">
            <v>290</v>
          </cell>
          <cell r="F50">
            <v>44510</v>
          </cell>
          <cell r="G50">
            <v>0</v>
          </cell>
          <cell r="H50">
            <v>0</v>
          </cell>
        </row>
        <row r="51">
          <cell r="A51">
            <v>44503</v>
          </cell>
          <cell r="B51">
            <v>1024</v>
          </cell>
          <cell r="C51" t="str">
            <v xml:space="preserve">SENSIBLE DATA SPA </v>
          </cell>
          <cell r="D51">
            <v>44503</v>
          </cell>
          <cell r="E51">
            <v>497</v>
          </cell>
          <cell r="F51">
            <v>44504</v>
          </cell>
          <cell r="G51">
            <v>1</v>
          </cell>
          <cell r="H51">
            <v>497</v>
          </cell>
        </row>
        <row r="52">
          <cell r="A52">
            <v>44530</v>
          </cell>
          <cell r="B52">
            <v>1098</v>
          </cell>
          <cell r="C52" t="str">
            <v xml:space="preserve">SOFTWARE EXPERIENCE S.R.L. </v>
          </cell>
          <cell r="D52">
            <v>44560</v>
          </cell>
          <cell r="E52">
            <v>1210</v>
          </cell>
          <cell r="F52">
            <v>44579</v>
          </cell>
          <cell r="G52">
            <v>19</v>
          </cell>
          <cell r="H52">
            <v>22990</v>
          </cell>
        </row>
        <row r="53">
          <cell r="A53">
            <v>44520</v>
          </cell>
          <cell r="B53" t="str">
            <v>CINV/2021/0855</v>
          </cell>
          <cell r="C53" t="str">
            <v xml:space="preserve">Spencer Stuart Italia S.R.L. </v>
          </cell>
          <cell r="D53">
            <v>44520</v>
          </cell>
          <cell r="E53">
            <v>22500</v>
          </cell>
          <cell r="F53">
            <v>44530</v>
          </cell>
          <cell r="G53">
            <v>10</v>
          </cell>
          <cell r="H53">
            <v>225000</v>
          </cell>
        </row>
        <row r="54">
          <cell r="A54">
            <v>44490</v>
          </cell>
          <cell r="B54" t="str">
            <v>CINV/2021/0758</v>
          </cell>
          <cell r="C54" t="str">
            <v xml:space="preserve">Spencer Stuart Italia S.R.L. </v>
          </cell>
          <cell r="D54">
            <v>44490</v>
          </cell>
          <cell r="E54">
            <v>22500</v>
          </cell>
          <cell r="F54">
            <v>44504</v>
          </cell>
          <cell r="G54">
            <v>14</v>
          </cell>
          <cell r="H54">
            <v>315000</v>
          </cell>
        </row>
        <row r="55">
          <cell r="A55">
            <v>44480</v>
          </cell>
          <cell r="B55" t="str">
            <v>1976/00</v>
          </cell>
          <cell r="C55" t="str">
            <v xml:space="preserve">STUDIO 81 </v>
          </cell>
          <cell r="D55">
            <v>44511</v>
          </cell>
          <cell r="E55">
            <v>1560</v>
          </cell>
          <cell r="F55">
            <v>44510</v>
          </cell>
          <cell r="G55">
            <v>-1</v>
          </cell>
          <cell r="H55">
            <v>-1560</v>
          </cell>
        </row>
        <row r="56">
          <cell r="A56">
            <v>44499</v>
          </cell>
          <cell r="B56" t="str">
            <v>2100/00</v>
          </cell>
          <cell r="C56" t="str">
            <v xml:space="preserve">STUDIO 81 </v>
          </cell>
          <cell r="D56">
            <v>44530</v>
          </cell>
          <cell r="E56">
            <v>1592.5</v>
          </cell>
          <cell r="F56">
            <v>44530</v>
          </cell>
          <cell r="G56">
            <v>0</v>
          </cell>
          <cell r="H56">
            <v>0</v>
          </cell>
        </row>
        <row r="57">
          <cell r="A57">
            <v>44469</v>
          </cell>
          <cell r="B57" t="str">
            <v>1876/00</v>
          </cell>
          <cell r="C57" t="str">
            <v xml:space="preserve">STUDIO 81 </v>
          </cell>
          <cell r="D57">
            <v>44499</v>
          </cell>
          <cell r="E57">
            <v>227.5</v>
          </cell>
          <cell r="F57">
            <v>44510</v>
          </cell>
          <cell r="G57">
            <v>11</v>
          </cell>
          <cell r="H57">
            <v>2502.5</v>
          </cell>
        </row>
        <row r="58">
          <cell r="A58">
            <v>44559</v>
          </cell>
          <cell r="B58" t="str">
            <v>798/21</v>
          </cell>
          <cell r="C58" t="str">
            <v>TELCOM TELECOMUNICAZIONI S.R.L.</v>
          </cell>
          <cell r="D58">
            <v>44590</v>
          </cell>
          <cell r="E58">
            <v>588.5</v>
          </cell>
          <cell r="F58">
            <v>44601</v>
          </cell>
          <cell r="G58">
            <v>11</v>
          </cell>
          <cell r="H58">
            <v>6473.5</v>
          </cell>
        </row>
        <row r="59">
          <cell r="A59">
            <v>44469</v>
          </cell>
          <cell r="B59" t="str">
            <v>2021/09/1766</v>
          </cell>
          <cell r="C59" t="str">
            <v xml:space="preserve">Ultrapromedia Srl </v>
          </cell>
          <cell r="D59">
            <v>44499</v>
          </cell>
          <cell r="E59">
            <v>142.09</v>
          </cell>
          <cell r="F59">
            <v>44503</v>
          </cell>
          <cell r="G59">
            <v>4</v>
          </cell>
          <cell r="H59">
            <v>568.36</v>
          </cell>
        </row>
        <row r="60">
          <cell r="A60">
            <v>44481</v>
          </cell>
          <cell r="B60" t="str">
            <v>8449IWBS</v>
          </cell>
          <cell r="C60" t="str">
            <v>WEBSTER SRL</v>
          </cell>
          <cell r="D60">
            <v>44483</v>
          </cell>
          <cell r="E60">
            <v>26.6</v>
          </cell>
          <cell r="F60">
            <v>44483</v>
          </cell>
          <cell r="G60">
            <v>0</v>
          </cell>
          <cell r="H60">
            <v>0</v>
          </cell>
        </row>
        <row r="61">
          <cell r="A61">
            <v>44521</v>
          </cell>
          <cell r="B61" t="str">
            <v xml:space="preserve">2021T001296337 </v>
          </cell>
          <cell r="C61" t="str">
            <v>Wind Tre S.p.A.</v>
          </cell>
          <cell r="D61">
            <v>44551</v>
          </cell>
          <cell r="E61">
            <v>1392.5</v>
          </cell>
          <cell r="F61">
            <v>44551</v>
          </cell>
          <cell r="G61">
            <v>0</v>
          </cell>
          <cell r="H61">
            <v>0</v>
          </cell>
        </row>
        <row r="70">
          <cell r="E70">
            <v>244206.63999999998</v>
          </cell>
          <cell r="G70">
            <v>4.4666666666666668</v>
          </cell>
          <cell r="H70">
            <v>2009112.9600000007</v>
          </cell>
        </row>
        <row r="71">
          <cell r="E71" t="str">
            <v>denominatore</v>
          </cell>
          <cell r="H71" t="str">
            <v>numeratore</v>
          </cell>
        </row>
        <row r="72">
          <cell r="G72" t="str">
            <v>indicatore</v>
          </cell>
          <cell r="H72">
            <v>8.2271020968144057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ciano Menchon" id="{4E3524E5-C79F-4577-8D23-47D80EE41077}" userId="S::luciano.menchon@InpsServizi.it::1afd9884-92b5-4a87-97a6-5dc8353cb6a6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0" dT="2023-02-06T17:29:32.32" personId="{4E3524E5-C79F-4577-8D23-47D80EE41077}" id="{428AFCF7-177F-4F5D-825D-0FFF351782F0}">
    <text>4 rate una soltanto nel 2022</text>
  </threadedComment>
  <threadedComment ref="E60" dT="2023-02-06T17:30:31.91" personId="{4E3524E5-C79F-4577-8D23-47D80EE41077}" id="{C2CA88A0-B55F-459A-B79A-49756F85EA3C}">
    <text>L'importo totale è 10.376,01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4023-FEBE-4DD1-8EDE-84E40ACF5411}">
  <dimension ref="A1:H69"/>
  <sheetViews>
    <sheetView tabSelected="1" zoomScaleNormal="100" workbookViewId="0">
      <pane ySplit="1" topLeftCell="A2" activePane="bottomLeft" state="frozen"/>
      <selection pane="bottomLeft" activeCell="J4" sqref="J4"/>
    </sheetView>
  </sheetViews>
  <sheetFormatPr defaultColWidth="8.7109375" defaultRowHeight="15" x14ac:dyDescent="0.25"/>
  <cols>
    <col min="1" max="1" width="13.85546875" style="4" bestFit="1" customWidth="1"/>
    <col min="2" max="2" width="19.140625" style="5" bestFit="1" customWidth="1"/>
    <col min="3" max="3" width="36.5703125" bestFit="1" customWidth="1"/>
    <col min="4" max="4" width="13.7109375" style="4" bestFit="1" customWidth="1"/>
    <col min="5" max="5" width="16.28515625" customWidth="1"/>
    <col min="6" max="6" width="15.5703125" style="4" bestFit="1" customWidth="1"/>
    <col min="7" max="7" width="16.7109375" bestFit="1" customWidth="1"/>
    <col min="8" max="8" width="16.42578125" style="3" bestFit="1" customWidth="1"/>
  </cols>
  <sheetData>
    <row r="1" spans="1:8" s="1" customFormat="1" x14ac:dyDescent="0.2">
      <c r="A1" s="9" t="s">
        <v>0</v>
      </c>
      <c r="B1" s="10" t="s">
        <v>1</v>
      </c>
      <c r="C1" s="11" t="s">
        <v>2</v>
      </c>
      <c r="D1" s="9" t="s">
        <v>82</v>
      </c>
      <c r="E1" s="11" t="s">
        <v>83</v>
      </c>
      <c r="F1" s="9" t="s">
        <v>84</v>
      </c>
      <c r="G1" s="11" t="s">
        <v>85</v>
      </c>
      <c r="H1" s="12" t="s">
        <v>86</v>
      </c>
    </row>
    <row r="2" spans="1:8" x14ac:dyDescent="0.25">
      <c r="A2" s="13">
        <v>44769</v>
      </c>
      <c r="B2" s="14">
        <v>1110021468</v>
      </c>
      <c r="C2" s="15" t="s">
        <v>3</v>
      </c>
      <c r="D2" s="13">
        <v>44865</v>
      </c>
      <c r="E2" s="16">
        <v>625.26</v>
      </c>
      <c r="F2" s="13">
        <v>44868</v>
      </c>
      <c r="G2" s="15">
        <f>F2-D2</f>
        <v>3</v>
      </c>
      <c r="H2" s="17">
        <f>E2*G2</f>
        <v>1875.78</v>
      </c>
    </row>
    <row r="3" spans="1:8" x14ac:dyDescent="0.25">
      <c r="A3" s="18">
        <v>44806</v>
      </c>
      <c r="B3" s="19" t="s">
        <v>4</v>
      </c>
      <c r="C3" s="7" t="s">
        <v>5</v>
      </c>
      <c r="D3" s="18">
        <v>44851</v>
      </c>
      <c r="E3" s="20">
        <v>4408.29</v>
      </c>
      <c r="F3" s="18">
        <v>44844</v>
      </c>
      <c r="G3" s="7">
        <f t="shared" ref="G3:G64" si="0">F3-D3</f>
        <v>-7</v>
      </c>
      <c r="H3" s="21">
        <f t="shared" ref="H3:H64" si="1">E3*G3</f>
        <v>-30858.03</v>
      </c>
    </row>
    <row r="4" spans="1:8" x14ac:dyDescent="0.25">
      <c r="A4" s="22">
        <v>44833</v>
      </c>
      <c r="B4" s="23">
        <v>323</v>
      </c>
      <c r="C4" s="6" t="s">
        <v>6</v>
      </c>
      <c r="D4" s="22">
        <v>44863</v>
      </c>
      <c r="E4" s="24">
        <v>4294.51</v>
      </c>
      <c r="F4" s="22">
        <v>44869</v>
      </c>
      <c r="G4" s="6">
        <f t="shared" si="0"/>
        <v>6</v>
      </c>
      <c r="H4" s="25">
        <f t="shared" si="1"/>
        <v>25767.06</v>
      </c>
    </row>
    <row r="5" spans="1:8" x14ac:dyDescent="0.25">
      <c r="A5" s="18">
        <v>44814</v>
      </c>
      <c r="B5" s="19">
        <v>67846</v>
      </c>
      <c r="C5" s="7" t="s">
        <v>7</v>
      </c>
      <c r="D5" s="18">
        <v>44844</v>
      </c>
      <c r="E5" s="20">
        <v>17796.55</v>
      </c>
      <c r="F5" s="18">
        <v>44844</v>
      </c>
      <c r="G5" s="7">
        <f t="shared" si="0"/>
        <v>0</v>
      </c>
      <c r="H5" s="21">
        <f t="shared" si="1"/>
        <v>0</v>
      </c>
    </row>
    <row r="6" spans="1:8" x14ac:dyDescent="0.25">
      <c r="A6" s="22">
        <v>44825</v>
      </c>
      <c r="B6" s="23" t="s">
        <v>8</v>
      </c>
      <c r="C6" s="6" t="s">
        <v>9</v>
      </c>
      <c r="D6" s="22">
        <v>44855</v>
      </c>
      <c r="E6" s="24">
        <v>205.22</v>
      </c>
      <c r="F6" s="22">
        <f>'db IV trimestre 2022'!$D6</f>
        <v>44855</v>
      </c>
      <c r="G6" s="6">
        <f t="shared" si="0"/>
        <v>0</v>
      </c>
      <c r="H6" s="25">
        <f t="shared" si="1"/>
        <v>0</v>
      </c>
    </row>
    <row r="7" spans="1:8" x14ac:dyDescent="0.25">
      <c r="A7" s="18">
        <v>44827</v>
      </c>
      <c r="B7" s="19" t="s">
        <v>10</v>
      </c>
      <c r="C7" s="7" t="s">
        <v>11</v>
      </c>
      <c r="D7" s="18">
        <v>44857</v>
      </c>
      <c r="E7" s="20">
        <v>3980.78</v>
      </c>
      <c r="F7" s="18">
        <v>44855</v>
      </c>
      <c r="G7" s="7">
        <f t="shared" si="0"/>
        <v>-2</v>
      </c>
      <c r="H7" s="21">
        <f t="shared" si="1"/>
        <v>-7961.56</v>
      </c>
    </row>
    <row r="8" spans="1:8" x14ac:dyDescent="0.25">
      <c r="A8" s="22">
        <v>44827</v>
      </c>
      <c r="B8" s="23" t="s">
        <v>12</v>
      </c>
      <c r="C8" s="6" t="s">
        <v>13</v>
      </c>
      <c r="D8" s="22">
        <v>44865</v>
      </c>
      <c r="E8" s="24">
        <v>639.45000000000005</v>
      </c>
      <c r="F8" s="22">
        <v>44865</v>
      </c>
      <c r="G8" s="6">
        <f t="shared" si="0"/>
        <v>0</v>
      </c>
      <c r="H8" s="25">
        <f t="shared" si="1"/>
        <v>0</v>
      </c>
    </row>
    <row r="9" spans="1:8" x14ac:dyDescent="0.25">
      <c r="A9" s="18">
        <v>44824</v>
      </c>
      <c r="B9" s="19">
        <v>2775</v>
      </c>
      <c r="C9" s="7" t="s">
        <v>14</v>
      </c>
      <c r="D9" s="18">
        <v>44854</v>
      </c>
      <c r="E9" s="20">
        <v>88.16</v>
      </c>
      <c r="F9" s="18">
        <v>44853</v>
      </c>
      <c r="G9" s="7">
        <f t="shared" si="0"/>
        <v>-1</v>
      </c>
      <c r="H9" s="21">
        <f t="shared" si="1"/>
        <v>-88.16</v>
      </c>
    </row>
    <row r="10" spans="1:8" x14ac:dyDescent="0.25">
      <c r="A10" s="22">
        <v>44817</v>
      </c>
      <c r="B10" s="23">
        <v>2682</v>
      </c>
      <c r="C10" s="6" t="s">
        <v>14</v>
      </c>
      <c r="D10" s="22">
        <v>44847</v>
      </c>
      <c r="E10" s="24">
        <v>177.03</v>
      </c>
      <c r="F10" s="22">
        <v>44846</v>
      </c>
      <c r="G10" s="6">
        <f t="shared" si="0"/>
        <v>-1</v>
      </c>
      <c r="H10" s="25">
        <f t="shared" si="1"/>
        <v>-177.03</v>
      </c>
    </row>
    <row r="11" spans="1:8" x14ac:dyDescent="0.25">
      <c r="A11" s="18">
        <v>44812</v>
      </c>
      <c r="B11" s="26" t="s">
        <v>15</v>
      </c>
      <c r="C11" s="7" t="s">
        <v>3</v>
      </c>
      <c r="D11" s="18">
        <v>44865</v>
      </c>
      <c r="E11" s="20">
        <v>1050</v>
      </c>
      <c r="F11" s="18">
        <v>44865</v>
      </c>
      <c r="G11" s="7">
        <f t="shared" si="0"/>
        <v>0</v>
      </c>
      <c r="H11" s="21">
        <f t="shared" si="1"/>
        <v>0</v>
      </c>
    </row>
    <row r="12" spans="1:8" x14ac:dyDescent="0.25">
      <c r="A12" s="22">
        <v>44809</v>
      </c>
      <c r="B12" s="23" t="s">
        <v>16</v>
      </c>
      <c r="C12" s="6" t="s">
        <v>17</v>
      </c>
      <c r="D12" s="22">
        <v>44839</v>
      </c>
      <c r="E12" s="24">
        <v>3580.5</v>
      </c>
      <c r="F12" s="22">
        <v>44838</v>
      </c>
      <c r="G12" s="6">
        <f t="shared" si="0"/>
        <v>-1</v>
      </c>
      <c r="H12" s="25">
        <f t="shared" si="1"/>
        <v>-3580.5</v>
      </c>
    </row>
    <row r="13" spans="1:8" x14ac:dyDescent="0.25">
      <c r="A13" s="18">
        <v>44805</v>
      </c>
      <c r="B13" s="19">
        <v>328</v>
      </c>
      <c r="C13" s="7" t="s">
        <v>18</v>
      </c>
      <c r="D13" s="18">
        <v>44805</v>
      </c>
      <c r="E13" s="20">
        <v>2672</v>
      </c>
      <c r="F13" s="18">
        <v>44804</v>
      </c>
      <c r="G13" s="7">
        <f t="shared" si="0"/>
        <v>-1</v>
      </c>
      <c r="H13" s="21">
        <f t="shared" si="1"/>
        <v>-2672</v>
      </c>
    </row>
    <row r="14" spans="1:8" x14ac:dyDescent="0.25">
      <c r="A14" s="22">
        <v>44830</v>
      </c>
      <c r="B14" s="23">
        <v>5991</v>
      </c>
      <c r="C14" s="6" t="s">
        <v>19</v>
      </c>
      <c r="D14" s="22">
        <v>44891</v>
      </c>
      <c r="E14" s="24">
        <v>6190</v>
      </c>
      <c r="F14" s="22">
        <v>44890</v>
      </c>
      <c r="G14" s="6">
        <f t="shared" si="0"/>
        <v>-1</v>
      </c>
      <c r="H14" s="25">
        <f t="shared" si="1"/>
        <v>-6190</v>
      </c>
    </row>
    <row r="15" spans="1:8" x14ac:dyDescent="0.25">
      <c r="A15" s="18">
        <v>44830</v>
      </c>
      <c r="B15" s="19" t="s">
        <v>20</v>
      </c>
      <c r="C15" s="7" t="s">
        <v>21</v>
      </c>
      <c r="D15" s="18">
        <v>44860</v>
      </c>
      <c r="E15" s="20">
        <v>472.5</v>
      </c>
      <c r="F15" s="18">
        <v>44860</v>
      </c>
      <c r="G15" s="7">
        <f t="shared" si="0"/>
        <v>0</v>
      </c>
      <c r="H15" s="21">
        <f t="shared" si="1"/>
        <v>0</v>
      </c>
    </row>
    <row r="16" spans="1:8" x14ac:dyDescent="0.25">
      <c r="A16" s="22">
        <v>44833</v>
      </c>
      <c r="B16" s="23" t="s">
        <v>22</v>
      </c>
      <c r="C16" s="6" t="s">
        <v>23</v>
      </c>
      <c r="D16" s="22">
        <v>44865</v>
      </c>
      <c r="E16" s="24">
        <v>93510</v>
      </c>
      <c r="F16" s="22">
        <v>44869</v>
      </c>
      <c r="G16" s="6">
        <f t="shared" si="0"/>
        <v>4</v>
      </c>
      <c r="H16" s="25">
        <f t="shared" si="1"/>
        <v>374040</v>
      </c>
    </row>
    <row r="17" spans="1:8" x14ac:dyDescent="0.25">
      <c r="A17" s="18">
        <v>44831</v>
      </c>
      <c r="B17" s="19">
        <v>11332958</v>
      </c>
      <c r="C17" s="7" t="s">
        <v>24</v>
      </c>
      <c r="D17" s="18">
        <v>44865</v>
      </c>
      <c r="E17" s="20">
        <v>1617</v>
      </c>
      <c r="F17" s="18">
        <v>44865</v>
      </c>
      <c r="G17" s="7">
        <f t="shared" si="0"/>
        <v>0</v>
      </c>
      <c r="H17" s="21">
        <f t="shared" si="1"/>
        <v>0</v>
      </c>
    </row>
    <row r="18" spans="1:8" x14ac:dyDescent="0.25">
      <c r="A18" s="22">
        <v>44834</v>
      </c>
      <c r="B18" s="23" t="s">
        <v>25</v>
      </c>
      <c r="C18" s="6" t="s">
        <v>26</v>
      </c>
      <c r="D18" s="22">
        <v>44864</v>
      </c>
      <c r="E18" s="24">
        <v>945</v>
      </c>
      <c r="F18" s="22">
        <v>44869</v>
      </c>
      <c r="G18" s="6">
        <f t="shared" si="0"/>
        <v>5</v>
      </c>
      <c r="H18" s="25">
        <f t="shared" si="1"/>
        <v>4725</v>
      </c>
    </row>
    <row r="19" spans="1:8" x14ac:dyDescent="0.25">
      <c r="A19" s="18">
        <v>44837</v>
      </c>
      <c r="B19" s="19" t="s">
        <v>27</v>
      </c>
      <c r="C19" s="7" t="s">
        <v>28</v>
      </c>
      <c r="D19" s="18">
        <f>'db IV trimestre 2022'!$A19+45</f>
        <v>44882</v>
      </c>
      <c r="E19" s="20">
        <v>7054.83</v>
      </c>
      <c r="F19" s="18">
        <v>44875</v>
      </c>
      <c r="G19" s="7">
        <f t="shared" si="0"/>
        <v>-7</v>
      </c>
      <c r="H19" s="21">
        <f t="shared" si="1"/>
        <v>-49383.81</v>
      </c>
    </row>
    <row r="20" spans="1:8" x14ac:dyDescent="0.25">
      <c r="A20" s="22">
        <v>44834</v>
      </c>
      <c r="B20" s="23" t="s">
        <v>29</v>
      </c>
      <c r="C20" s="6" t="s">
        <v>30</v>
      </c>
      <c r="D20" s="22">
        <v>44864</v>
      </c>
      <c r="E20" s="24">
        <v>195</v>
      </c>
      <c r="F20" s="22">
        <v>44869</v>
      </c>
      <c r="G20" s="6">
        <f t="shared" si="0"/>
        <v>5</v>
      </c>
      <c r="H20" s="25">
        <f t="shared" si="1"/>
        <v>975</v>
      </c>
    </row>
    <row r="21" spans="1:8" x14ac:dyDescent="0.25">
      <c r="A21" s="18">
        <v>44844</v>
      </c>
      <c r="B21" s="19">
        <v>966</v>
      </c>
      <c r="C21" s="7" t="s">
        <v>31</v>
      </c>
      <c r="D21" s="18">
        <v>44875</v>
      </c>
      <c r="E21" s="20">
        <v>885</v>
      </c>
      <c r="F21" s="18">
        <v>44875</v>
      </c>
      <c r="G21" s="7">
        <f t="shared" si="0"/>
        <v>0</v>
      </c>
      <c r="H21" s="21">
        <f t="shared" si="1"/>
        <v>0</v>
      </c>
    </row>
    <row r="22" spans="1:8" x14ac:dyDescent="0.25">
      <c r="A22" s="22">
        <v>44851</v>
      </c>
      <c r="B22" s="23">
        <v>2990</v>
      </c>
      <c r="C22" s="6" t="s">
        <v>14</v>
      </c>
      <c r="D22" s="22">
        <v>44882</v>
      </c>
      <c r="E22" s="24">
        <v>173.76</v>
      </c>
      <c r="F22" s="22">
        <v>44882</v>
      </c>
      <c r="G22" s="6">
        <f t="shared" si="0"/>
        <v>0</v>
      </c>
      <c r="H22" s="25">
        <f t="shared" si="1"/>
        <v>0</v>
      </c>
    </row>
    <row r="23" spans="1:8" x14ac:dyDescent="0.25">
      <c r="A23" s="18">
        <v>44847</v>
      </c>
      <c r="B23" s="19" t="s">
        <v>32</v>
      </c>
      <c r="C23" s="7" t="s">
        <v>23</v>
      </c>
      <c r="D23" s="18">
        <v>44878</v>
      </c>
      <c r="E23" s="20">
        <v>2542</v>
      </c>
      <c r="F23" s="18">
        <v>44876</v>
      </c>
      <c r="G23" s="7">
        <f t="shared" si="0"/>
        <v>-2</v>
      </c>
      <c r="H23" s="21">
        <f t="shared" si="1"/>
        <v>-5084</v>
      </c>
    </row>
    <row r="24" spans="1:8" x14ac:dyDescent="0.25">
      <c r="A24" s="22">
        <v>44847</v>
      </c>
      <c r="B24" s="23" t="s">
        <v>33</v>
      </c>
      <c r="C24" s="6" t="s">
        <v>34</v>
      </c>
      <c r="D24" s="22">
        <v>44878</v>
      </c>
      <c r="E24" s="24">
        <v>658.88</v>
      </c>
      <c r="F24" s="22">
        <v>44876</v>
      </c>
      <c r="G24" s="6">
        <f t="shared" si="0"/>
        <v>-2</v>
      </c>
      <c r="H24" s="25">
        <f t="shared" si="1"/>
        <v>-1317.76</v>
      </c>
    </row>
    <row r="25" spans="1:8" x14ac:dyDescent="0.25">
      <c r="A25" s="18">
        <v>44844</v>
      </c>
      <c r="B25" s="19">
        <v>75557</v>
      </c>
      <c r="C25" s="7" t="s">
        <v>7</v>
      </c>
      <c r="D25" s="18">
        <v>44875</v>
      </c>
      <c r="E25" s="20">
        <v>18572.72</v>
      </c>
      <c r="F25" s="18">
        <v>44875</v>
      </c>
      <c r="G25" s="7">
        <f t="shared" si="0"/>
        <v>0</v>
      </c>
      <c r="H25" s="21">
        <f t="shared" si="1"/>
        <v>0</v>
      </c>
    </row>
    <row r="26" spans="1:8" x14ac:dyDescent="0.25">
      <c r="A26" s="22">
        <v>44831</v>
      </c>
      <c r="B26" s="23" t="s">
        <v>35</v>
      </c>
      <c r="C26" s="6" t="s">
        <v>36</v>
      </c>
      <c r="D26" s="22">
        <v>44861</v>
      </c>
      <c r="E26" s="24">
        <v>414</v>
      </c>
      <c r="F26" s="22">
        <v>44861</v>
      </c>
      <c r="G26" s="6">
        <f t="shared" si="0"/>
        <v>0</v>
      </c>
      <c r="H26" s="25">
        <f t="shared" si="1"/>
        <v>0</v>
      </c>
    </row>
    <row r="27" spans="1:8" x14ac:dyDescent="0.25">
      <c r="A27" s="18">
        <v>44860</v>
      </c>
      <c r="B27" s="19" t="s">
        <v>37</v>
      </c>
      <c r="C27" s="7" t="s">
        <v>38</v>
      </c>
      <c r="D27" s="18">
        <v>44891</v>
      </c>
      <c r="E27" s="20">
        <v>2160</v>
      </c>
      <c r="F27" s="18">
        <v>44889</v>
      </c>
      <c r="G27" s="7">
        <f t="shared" si="0"/>
        <v>-2</v>
      </c>
      <c r="H27" s="21">
        <f t="shared" si="1"/>
        <v>-4320</v>
      </c>
    </row>
    <row r="28" spans="1:8" x14ac:dyDescent="0.25">
      <c r="A28" s="22">
        <v>44861</v>
      </c>
      <c r="B28" s="23">
        <v>3096</v>
      </c>
      <c r="C28" s="6" t="s">
        <v>14</v>
      </c>
      <c r="D28" s="22">
        <v>44892</v>
      </c>
      <c r="E28" s="24">
        <v>85.43</v>
      </c>
      <c r="F28" s="22">
        <v>44893</v>
      </c>
      <c r="G28" s="6">
        <f t="shared" si="0"/>
        <v>1</v>
      </c>
      <c r="H28" s="25">
        <f t="shared" si="1"/>
        <v>85.43</v>
      </c>
    </row>
    <row r="29" spans="1:8" x14ac:dyDescent="0.25">
      <c r="A29" s="18">
        <v>44861</v>
      </c>
      <c r="B29" s="19" t="s">
        <v>39</v>
      </c>
      <c r="C29" s="7" t="s">
        <v>40</v>
      </c>
      <c r="D29" s="18">
        <v>44891</v>
      </c>
      <c r="E29" s="20">
        <v>30129.5</v>
      </c>
      <c r="F29" s="18">
        <v>44889</v>
      </c>
      <c r="G29" s="7">
        <f t="shared" si="0"/>
        <v>-2</v>
      </c>
      <c r="H29" s="21">
        <f t="shared" si="1"/>
        <v>-60259</v>
      </c>
    </row>
    <row r="30" spans="1:8" x14ac:dyDescent="0.25">
      <c r="A30" s="22">
        <v>44862</v>
      </c>
      <c r="B30" s="23">
        <v>1022278228</v>
      </c>
      <c r="C30" s="6" t="s">
        <v>41</v>
      </c>
      <c r="D30" s="22">
        <v>44892</v>
      </c>
      <c r="E30" s="24">
        <v>13.6</v>
      </c>
      <c r="F30" s="22">
        <v>44893</v>
      </c>
      <c r="G30" s="6">
        <f t="shared" si="0"/>
        <v>1</v>
      </c>
      <c r="H30" s="25">
        <f t="shared" si="1"/>
        <v>13.6</v>
      </c>
    </row>
    <row r="31" spans="1:8" x14ac:dyDescent="0.25">
      <c r="A31" s="18">
        <v>44859</v>
      </c>
      <c r="B31" s="19">
        <v>11357541</v>
      </c>
      <c r="C31" s="7" t="s">
        <v>24</v>
      </c>
      <c r="D31" s="18">
        <v>44895</v>
      </c>
      <c r="E31" s="20">
        <v>2340</v>
      </c>
      <c r="F31" s="18">
        <v>44895</v>
      </c>
      <c r="G31" s="7">
        <f t="shared" si="0"/>
        <v>0</v>
      </c>
      <c r="H31" s="21">
        <f t="shared" si="1"/>
        <v>0</v>
      </c>
    </row>
    <row r="32" spans="1:8" x14ac:dyDescent="0.25">
      <c r="A32" s="22">
        <v>44865</v>
      </c>
      <c r="B32" s="23">
        <v>1010798607</v>
      </c>
      <c r="C32" s="6" t="s">
        <v>42</v>
      </c>
      <c r="D32" s="22">
        <v>44895</v>
      </c>
      <c r="E32" s="24">
        <v>329.12</v>
      </c>
      <c r="F32" s="22">
        <v>44895</v>
      </c>
      <c r="G32" s="6">
        <f t="shared" si="0"/>
        <v>0</v>
      </c>
      <c r="H32" s="25">
        <f t="shared" si="1"/>
        <v>0</v>
      </c>
    </row>
    <row r="33" spans="1:8" x14ac:dyDescent="0.25">
      <c r="A33" s="18">
        <v>44869</v>
      </c>
      <c r="B33" s="19" t="s">
        <v>43</v>
      </c>
      <c r="C33" s="7" t="s">
        <v>44</v>
      </c>
      <c r="D33" s="18">
        <v>44899</v>
      </c>
      <c r="E33" s="20">
        <v>950</v>
      </c>
      <c r="F33" s="18">
        <v>44908</v>
      </c>
      <c r="G33" s="7">
        <f t="shared" si="0"/>
        <v>9</v>
      </c>
      <c r="H33" s="21">
        <f t="shared" si="1"/>
        <v>8550</v>
      </c>
    </row>
    <row r="34" spans="1:8" x14ac:dyDescent="0.25">
      <c r="A34" s="22">
        <v>44869</v>
      </c>
      <c r="B34" s="23" t="s">
        <v>45</v>
      </c>
      <c r="C34" s="6" t="s">
        <v>46</v>
      </c>
      <c r="D34" s="22">
        <v>44869</v>
      </c>
      <c r="E34" s="24">
        <v>4710.25</v>
      </c>
      <c r="F34" s="22">
        <v>44869</v>
      </c>
      <c r="G34" s="6">
        <f t="shared" si="0"/>
        <v>0</v>
      </c>
      <c r="H34" s="25">
        <f t="shared" si="1"/>
        <v>0</v>
      </c>
    </row>
    <row r="35" spans="1:8" x14ac:dyDescent="0.25">
      <c r="A35" s="18">
        <v>44869</v>
      </c>
      <c r="B35" s="19" t="s">
        <v>47</v>
      </c>
      <c r="C35" s="7" t="s">
        <v>28</v>
      </c>
      <c r="D35" s="18">
        <f>'db IV trimestre 2022'!$A35+45</f>
        <v>44914</v>
      </c>
      <c r="E35" s="20">
        <v>6342.3</v>
      </c>
      <c r="F35" s="18">
        <v>44908</v>
      </c>
      <c r="G35" s="7">
        <f t="shared" si="0"/>
        <v>-6</v>
      </c>
      <c r="H35" s="21">
        <f t="shared" si="1"/>
        <v>-38053.800000000003</v>
      </c>
    </row>
    <row r="36" spans="1:8" x14ac:dyDescent="0.25">
      <c r="A36" s="22">
        <v>44861</v>
      </c>
      <c r="B36" s="23">
        <v>11376320</v>
      </c>
      <c r="C36" s="6" t="s">
        <v>24</v>
      </c>
      <c r="D36" s="22">
        <v>44895</v>
      </c>
      <c r="E36" s="24">
        <v>1029.5999999999999</v>
      </c>
      <c r="F36" s="22">
        <v>44895</v>
      </c>
      <c r="G36" s="6">
        <f t="shared" si="0"/>
        <v>0</v>
      </c>
      <c r="H36" s="25">
        <f t="shared" si="1"/>
        <v>0</v>
      </c>
    </row>
    <row r="37" spans="1:8" x14ac:dyDescent="0.25">
      <c r="A37" s="18">
        <v>44865</v>
      </c>
      <c r="B37" s="19" t="s">
        <v>48</v>
      </c>
      <c r="C37" s="7" t="s">
        <v>30</v>
      </c>
      <c r="D37" s="18">
        <v>44895</v>
      </c>
      <c r="E37" s="20">
        <v>260</v>
      </c>
      <c r="F37" s="18">
        <v>44895</v>
      </c>
      <c r="G37" s="7">
        <f t="shared" si="0"/>
        <v>0</v>
      </c>
      <c r="H37" s="21">
        <f t="shared" si="1"/>
        <v>0</v>
      </c>
    </row>
    <row r="38" spans="1:8" x14ac:dyDescent="0.25">
      <c r="A38" s="22">
        <v>44833</v>
      </c>
      <c r="B38" s="23" t="s">
        <v>49</v>
      </c>
      <c r="C38" s="6" t="s">
        <v>50</v>
      </c>
      <c r="D38" s="22">
        <v>44862</v>
      </c>
      <c r="E38" s="24">
        <v>35000</v>
      </c>
      <c r="F38" s="22">
        <v>44880</v>
      </c>
      <c r="G38" s="6">
        <f t="shared" si="0"/>
        <v>18</v>
      </c>
      <c r="H38" s="25">
        <f t="shared" si="1"/>
        <v>630000</v>
      </c>
    </row>
    <row r="39" spans="1:8" x14ac:dyDescent="0.25">
      <c r="A39" s="18">
        <v>44872</v>
      </c>
      <c r="B39" s="19" t="s">
        <v>51</v>
      </c>
      <c r="C39" s="7" t="s">
        <v>52</v>
      </c>
      <c r="D39" s="18">
        <v>44872</v>
      </c>
      <c r="E39" s="20">
        <v>1226.5</v>
      </c>
      <c r="F39" s="18">
        <v>44880</v>
      </c>
      <c r="G39" s="7">
        <f t="shared" si="0"/>
        <v>8</v>
      </c>
      <c r="H39" s="21">
        <f t="shared" si="1"/>
        <v>9812</v>
      </c>
    </row>
    <row r="40" spans="1:8" x14ac:dyDescent="0.25">
      <c r="A40" s="22">
        <v>44874</v>
      </c>
      <c r="B40" s="23" t="s">
        <v>53</v>
      </c>
      <c r="C40" s="6" t="s">
        <v>54</v>
      </c>
      <c r="D40" s="22">
        <v>44904</v>
      </c>
      <c r="E40" s="24">
        <v>20.350000000000001</v>
      </c>
      <c r="F40" s="22">
        <v>44904</v>
      </c>
      <c r="G40" s="6">
        <f t="shared" si="0"/>
        <v>0</v>
      </c>
      <c r="H40" s="25">
        <f t="shared" si="1"/>
        <v>0</v>
      </c>
    </row>
    <row r="41" spans="1:8" x14ac:dyDescent="0.25">
      <c r="A41" s="18">
        <v>44874</v>
      </c>
      <c r="B41" s="19" t="s">
        <v>55</v>
      </c>
      <c r="C41" s="7" t="s">
        <v>56</v>
      </c>
      <c r="D41" s="18">
        <v>44926</v>
      </c>
      <c r="E41" s="20">
        <v>727</v>
      </c>
      <c r="F41" s="18">
        <v>44925</v>
      </c>
      <c r="G41" s="7">
        <f t="shared" si="0"/>
        <v>-1</v>
      </c>
      <c r="H41" s="21">
        <f t="shared" si="1"/>
        <v>-727</v>
      </c>
    </row>
    <row r="42" spans="1:8" x14ac:dyDescent="0.25">
      <c r="A42" s="22">
        <v>44865</v>
      </c>
      <c r="B42" s="23" t="s">
        <v>57</v>
      </c>
      <c r="C42" s="6" t="s">
        <v>54</v>
      </c>
      <c r="D42" s="22">
        <v>44865</v>
      </c>
      <c r="E42" s="24">
        <v>11.4</v>
      </c>
      <c r="F42" s="22">
        <v>44876</v>
      </c>
      <c r="G42" s="6">
        <f t="shared" si="0"/>
        <v>11</v>
      </c>
      <c r="H42" s="25">
        <f t="shared" si="1"/>
        <v>125.4</v>
      </c>
    </row>
    <row r="43" spans="1:8" x14ac:dyDescent="0.25">
      <c r="A43" s="18">
        <v>44873</v>
      </c>
      <c r="B43" s="19" t="s">
        <v>58</v>
      </c>
      <c r="C43" s="7" t="s">
        <v>59</v>
      </c>
      <c r="D43" s="18">
        <v>44893</v>
      </c>
      <c r="E43" s="20">
        <v>1812.21</v>
      </c>
      <c r="F43" s="18">
        <f>'db IV trimestre 2022'!$D43</f>
        <v>44893</v>
      </c>
      <c r="G43" s="7">
        <f t="shared" si="0"/>
        <v>0</v>
      </c>
      <c r="H43" s="21">
        <f t="shared" si="1"/>
        <v>0</v>
      </c>
    </row>
    <row r="44" spans="1:8" x14ac:dyDescent="0.25">
      <c r="A44" s="22">
        <v>44876</v>
      </c>
      <c r="B44" s="23">
        <v>902</v>
      </c>
      <c r="C44" s="6" t="s">
        <v>60</v>
      </c>
      <c r="D44" s="22">
        <v>44876</v>
      </c>
      <c r="E44" s="24">
        <v>844.52</v>
      </c>
      <c r="F44" s="22">
        <v>44889</v>
      </c>
      <c r="G44" s="6">
        <f t="shared" si="0"/>
        <v>13</v>
      </c>
      <c r="H44" s="25">
        <f t="shared" si="1"/>
        <v>10978.76</v>
      </c>
    </row>
    <row r="45" spans="1:8" x14ac:dyDescent="0.25">
      <c r="A45" s="18">
        <v>44876</v>
      </c>
      <c r="B45" s="19">
        <v>903</v>
      </c>
      <c r="C45" s="7" t="s">
        <v>60</v>
      </c>
      <c r="D45" s="18">
        <v>44876</v>
      </c>
      <c r="E45" s="20">
        <v>962.56</v>
      </c>
      <c r="F45" s="18">
        <v>44889</v>
      </c>
      <c r="G45" s="7">
        <f t="shared" si="0"/>
        <v>13</v>
      </c>
      <c r="H45" s="21">
        <f t="shared" si="1"/>
        <v>12513.279999999999</v>
      </c>
    </row>
    <row r="46" spans="1:8" x14ac:dyDescent="0.25">
      <c r="A46" s="22">
        <v>44880</v>
      </c>
      <c r="B46" s="23">
        <v>25</v>
      </c>
      <c r="C46" s="6" t="s">
        <v>61</v>
      </c>
      <c r="D46" s="22">
        <f>'db IV trimestre 2022'!$A46</f>
        <v>44880</v>
      </c>
      <c r="E46" s="24">
        <v>10688</v>
      </c>
      <c r="F46" s="22">
        <v>44890</v>
      </c>
      <c r="G46" s="6">
        <f t="shared" si="0"/>
        <v>10</v>
      </c>
      <c r="H46" s="25">
        <f t="shared" si="1"/>
        <v>106880</v>
      </c>
    </row>
    <row r="47" spans="1:8" x14ac:dyDescent="0.25">
      <c r="A47" s="18">
        <v>44880</v>
      </c>
      <c r="B47" s="19">
        <v>26</v>
      </c>
      <c r="C47" s="7" t="s">
        <v>61</v>
      </c>
      <c r="D47" s="18">
        <f>'db IV trimestre 2022'!$A47</f>
        <v>44880</v>
      </c>
      <c r="E47" s="20">
        <v>1049.8699999999999</v>
      </c>
      <c r="F47" s="18">
        <v>44890</v>
      </c>
      <c r="G47" s="7">
        <f t="shared" si="0"/>
        <v>10</v>
      </c>
      <c r="H47" s="21">
        <f t="shared" si="1"/>
        <v>10498.699999999999</v>
      </c>
    </row>
    <row r="48" spans="1:8" x14ac:dyDescent="0.25">
      <c r="A48" s="22">
        <v>44880</v>
      </c>
      <c r="B48" s="23" t="s">
        <v>62</v>
      </c>
      <c r="C48" s="6" t="s">
        <v>26</v>
      </c>
      <c r="D48" s="22">
        <v>44910</v>
      </c>
      <c r="E48" s="24">
        <v>840</v>
      </c>
      <c r="F48" s="22">
        <v>44910</v>
      </c>
      <c r="G48" s="6">
        <f t="shared" si="0"/>
        <v>0</v>
      </c>
      <c r="H48" s="25">
        <f t="shared" si="1"/>
        <v>0</v>
      </c>
    </row>
    <row r="49" spans="1:8" x14ac:dyDescent="0.25">
      <c r="A49" s="18">
        <v>44880</v>
      </c>
      <c r="B49" s="19" t="s">
        <v>63</v>
      </c>
      <c r="C49" s="7" t="s">
        <v>64</v>
      </c>
      <c r="D49" s="18">
        <v>44880</v>
      </c>
      <c r="E49" s="20">
        <v>571.25</v>
      </c>
      <c r="F49" s="18">
        <v>44880</v>
      </c>
      <c r="G49" s="7">
        <f t="shared" si="0"/>
        <v>0</v>
      </c>
      <c r="H49" s="21">
        <f t="shared" si="1"/>
        <v>0</v>
      </c>
    </row>
    <row r="50" spans="1:8" x14ac:dyDescent="0.25">
      <c r="A50" s="22">
        <v>44875</v>
      </c>
      <c r="B50" s="23">
        <v>83428</v>
      </c>
      <c r="C50" s="6" t="s">
        <v>7</v>
      </c>
      <c r="D50" s="22">
        <v>44905</v>
      </c>
      <c r="E50" s="24">
        <v>15387.91</v>
      </c>
      <c r="F50" s="22">
        <v>44908</v>
      </c>
      <c r="G50" s="6">
        <f t="shared" si="0"/>
        <v>3</v>
      </c>
      <c r="H50" s="25">
        <f t="shared" si="1"/>
        <v>46163.729999999996</v>
      </c>
    </row>
    <row r="51" spans="1:8" x14ac:dyDescent="0.25">
      <c r="A51" s="18">
        <v>44883</v>
      </c>
      <c r="B51" s="19">
        <v>3326</v>
      </c>
      <c r="C51" s="7" t="s">
        <v>14</v>
      </c>
      <c r="D51" s="18">
        <v>44913</v>
      </c>
      <c r="E51" s="20">
        <v>186.08</v>
      </c>
      <c r="F51" s="18">
        <v>44918</v>
      </c>
      <c r="G51" s="7">
        <f t="shared" si="0"/>
        <v>5</v>
      </c>
      <c r="H51" s="21">
        <f t="shared" si="1"/>
        <v>930.40000000000009</v>
      </c>
    </row>
    <row r="52" spans="1:8" x14ac:dyDescent="0.25">
      <c r="A52" s="22">
        <v>44889</v>
      </c>
      <c r="B52" s="23" t="s">
        <v>65</v>
      </c>
      <c r="C52" s="6" t="s">
        <v>46</v>
      </c>
      <c r="D52" s="22">
        <v>44889</v>
      </c>
      <c r="E52" s="24">
        <v>8016</v>
      </c>
      <c r="F52" s="22">
        <v>44943</v>
      </c>
      <c r="G52" s="6">
        <f t="shared" si="0"/>
        <v>54</v>
      </c>
      <c r="H52" s="25">
        <f t="shared" si="1"/>
        <v>432864</v>
      </c>
    </row>
    <row r="53" spans="1:8" x14ac:dyDescent="0.25">
      <c r="A53" s="18">
        <v>44886</v>
      </c>
      <c r="B53" s="19" t="s">
        <v>66</v>
      </c>
      <c r="C53" s="7" t="s">
        <v>9</v>
      </c>
      <c r="D53" s="18">
        <v>44916</v>
      </c>
      <c r="E53" s="20">
        <v>203.46</v>
      </c>
      <c r="F53" s="18">
        <v>44916</v>
      </c>
      <c r="G53" s="7">
        <f t="shared" si="0"/>
        <v>0</v>
      </c>
      <c r="H53" s="21">
        <f t="shared" si="1"/>
        <v>0</v>
      </c>
    </row>
    <row r="54" spans="1:8" x14ac:dyDescent="0.25">
      <c r="A54" s="22">
        <v>44889</v>
      </c>
      <c r="B54" s="23" t="s">
        <v>67</v>
      </c>
      <c r="C54" s="6" t="s">
        <v>68</v>
      </c>
      <c r="D54" s="22">
        <v>44919</v>
      </c>
      <c r="E54" s="24">
        <v>4015.44</v>
      </c>
      <c r="F54" s="22">
        <v>44922</v>
      </c>
      <c r="G54" s="6">
        <f t="shared" si="0"/>
        <v>3</v>
      </c>
      <c r="H54" s="25">
        <f t="shared" si="1"/>
        <v>12046.32</v>
      </c>
    </row>
    <row r="55" spans="1:8" x14ac:dyDescent="0.25">
      <c r="A55" s="18">
        <v>44889</v>
      </c>
      <c r="B55" s="19" t="s">
        <v>69</v>
      </c>
      <c r="C55" s="7" t="s">
        <v>70</v>
      </c>
      <c r="D55" s="18">
        <v>44926</v>
      </c>
      <c r="E55" s="20">
        <v>270</v>
      </c>
      <c r="F55" s="18">
        <v>44925</v>
      </c>
      <c r="G55" s="7">
        <f t="shared" si="0"/>
        <v>-1</v>
      </c>
      <c r="H55" s="21">
        <f t="shared" si="1"/>
        <v>-270</v>
      </c>
    </row>
    <row r="56" spans="1:8" x14ac:dyDescent="0.25">
      <c r="A56" s="22">
        <v>44893</v>
      </c>
      <c r="B56" s="23" t="s">
        <v>71</v>
      </c>
      <c r="C56" s="6" t="s">
        <v>72</v>
      </c>
      <c r="D56" s="22">
        <v>44923</v>
      </c>
      <c r="E56" s="24">
        <v>20041.669999999998</v>
      </c>
      <c r="F56" s="22">
        <v>44923</v>
      </c>
      <c r="G56" s="6">
        <f t="shared" si="0"/>
        <v>0</v>
      </c>
      <c r="H56" s="25">
        <f t="shared" si="1"/>
        <v>0</v>
      </c>
    </row>
    <row r="57" spans="1:8" x14ac:dyDescent="0.25">
      <c r="A57" s="18">
        <v>44889</v>
      </c>
      <c r="B57" s="19">
        <v>6231002833</v>
      </c>
      <c r="C57" s="7" t="s">
        <v>59</v>
      </c>
      <c r="D57" s="18">
        <f>'db IV trimestre 2022'!$A57+30</f>
        <v>44919</v>
      </c>
      <c r="E57" s="20">
        <v>12000</v>
      </c>
      <c r="F57" s="18">
        <v>44951</v>
      </c>
      <c r="G57" s="7">
        <f t="shared" si="0"/>
        <v>32</v>
      </c>
      <c r="H57" s="21">
        <f t="shared" si="1"/>
        <v>384000</v>
      </c>
    </row>
    <row r="58" spans="1:8" x14ac:dyDescent="0.25">
      <c r="A58" s="22">
        <v>44895</v>
      </c>
      <c r="B58" s="23">
        <v>3445</v>
      </c>
      <c r="C58" s="6" t="s">
        <v>14</v>
      </c>
      <c r="D58" s="22">
        <v>44925</v>
      </c>
      <c r="E58" s="24">
        <v>88.28</v>
      </c>
      <c r="F58" s="22">
        <v>44925</v>
      </c>
      <c r="G58" s="6">
        <f t="shared" si="0"/>
        <v>0</v>
      </c>
      <c r="H58" s="25">
        <f t="shared" si="1"/>
        <v>0</v>
      </c>
    </row>
    <row r="59" spans="1:8" x14ac:dyDescent="0.25">
      <c r="A59" s="18">
        <v>44895</v>
      </c>
      <c r="B59" s="19">
        <v>3594</v>
      </c>
      <c r="C59" s="7" t="s">
        <v>14</v>
      </c>
      <c r="D59" s="18">
        <v>44925</v>
      </c>
      <c r="E59" s="20">
        <v>9898.8799999999992</v>
      </c>
      <c r="F59" s="18">
        <v>44925</v>
      </c>
      <c r="G59" s="7">
        <f t="shared" si="0"/>
        <v>0</v>
      </c>
      <c r="H59" s="21">
        <f t="shared" si="1"/>
        <v>0</v>
      </c>
    </row>
    <row r="60" spans="1:8" x14ac:dyDescent="0.25">
      <c r="A60" s="22">
        <v>44895</v>
      </c>
      <c r="B60" s="23" t="s">
        <v>73</v>
      </c>
      <c r="C60" s="6" t="s">
        <v>74</v>
      </c>
      <c r="D60" s="22">
        <v>44926</v>
      </c>
      <c r="E60" s="24">
        <v>2126.23</v>
      </c>
      <c r="F60" s="22">
        <v>44951</v>
      </c>
      <c r="G60" s="6">
        <f t="shared" si="0"/>
        <v>25</v>
      </c>
      <c r="H60" s="25">
        <f t="shared" si="1"/>
        <v>53155.75</v>
      </c>
    </row>
    <row r="61" spans="1:8" x14ac:dyDescent="0.25">
      <c r="A61" s="18">
        <v>44895</v>
      </c>
      <c r="B61" s="19" t="s">
        <v>75</v>
      </c>
      <c r="C61" s="7" t="s">
        <v>76</v>
      </c>
      <c r="D61" s="18">
        <v>44925</v>
      </c>
      <c r="E61" s="20">
        <v>65</v>
      </c>
      <c r="F61" s="18">
        <v>44925</v>
      </c>
      <c r="G61" s="7">
        <f t="shared" si="0"/>
        <v>0</v>
      </c>
      <c r="H61" s="21">
        <f t="shared" si="1"/>
        <v>0</v>
      </c>
    </row>
    <row r="62" spans="1:8" x14ac:dyDescent="0.25">
      <c r="A62" s="22">
        <v>44911</v>
      </c>
      <c r="B62" s="23">
        <v>460</v>
      </c>
      <c r="C62" s="6" t="s">
        <v>77</v>
      </c>
      <c r="D62" s="22">
        <v>44911</v>
      </c>
      <c r="E62" s="24">
        <v>4355</v>
      </c>
      <c r="F62" s="22">
        <v>44943</v>
      </c>
      <c r="G62" s="6">
        <f t="shared" si="0"/>
        <v>32</v>
      </c>
      <c r="H62" s="25">
        <f t="shared" si="1"/>
        <v>139360</v>
      </c>
    </row>
    <row r="63" spans="1:8" x14ac:dyDescent="0.25">
      <c r="A63" s="18">
        <v>44911</v>
      </c>
      <c r="B63" s="19">
        <v>12</v>
      </c>
      <c r="C63" s="7" t="s">
        <v>78</v>
      </c>
      <c r="D63" s="18">
        <v>44911</v>
      </c>
      <c r="E63" s="20">
        <v>4420</v>
      </c>
      <c r="F63" s="18">
        <v>44918</v>
      </c>
      <c r="G63" s="7">
        <f t="shared" si="0"/>
        <v>7</v>
      </c>
      <c r="H63" s="21">
        <f t="shared" si="1"/>
        <v>30940</v>
      </c>
    </row>
    <row r="64" spans="1:8" x14ac:dyDescent="0.25">
      <c r="A64" s="22">
        <v>4420</v>
      </c>
      <c r="B64" s="23">
        <v>464</v>
      </c>
      <c r="C64" s="6" t="s">
        <v>77</v>
      </c>
      <c r="D64" s="22">
        <v>44915</v>
      </c>
      <c r="E64" s="24">
        <v>2485</v>
      </c>
      <c r="F64" s="22">
        <v>44943</v>
      </c>
      <c r="G64" s="6">
        <f t="shared" si="0"/>
        <v>28</v>
      </c>
      <c r="H64" s="25">
        <f t="shared" si="1"/>
        <v>69580</v>
      </c>
    </row>
    <row r="65" spans="1:8" s="2" customFormat="1" x14ac:dyDescent="0.25">
      <c r="A65" s="18"/>
      <c r="B65" s="19"/>
      <c r="C65" s="7"/>
      <c r="D65" s="18"/>
      <c r="E65" s="20">
        <f>SUM(E2:E64)</f>
        <v>358410.85</v>
      </c>
      <c r="F65" s="18"/>
      <c r="G65" s="27">
        <f>AVERAGE(G2:G64)</f>
        <v>4.2698412698412698</v>
      </c>
      <c r="H65" s="21">
        <f>SUM(H2:H64)</f>
        <v>2154937.56</v>
      </c>
    </row>
    <row r="66" spans="1:8" s="2" customFormat="1" x14ac:dyDescent="0.25">
      <c r="A66" s="22"/>
      <c r="B66" s="23"/>
      <c r="C66" s="6"/>
      <c r="D66" s="22"/>
      <c r="E66" s="6" t="s">
        <v>79</v>
      </c>
      <c r="F66" s="22"/>
      <c r="G66" s="6"/>
      <c r="H66" s="25" t="s">
        <v>80</v>
      </c>
    </row>
    <row r="67" spans="1:8" s="2" customFormat="1" x14ac:dyDescent="0.25">
      <c r="A67" s="28"/>
      <c r="B67" s="29"/>
      <c r="C67" s="8"/>
      <c r="D67" s="28"/>
      <c r="E67" s="8"/>
      <c r="F67" s="28"/>
      <c r="G67" s="29" t="s">
        <v>81</v>
      </c>
      <c r="H67" s="30">
        <f>H65/E65</f>
        <v>6.0124785842839303</v>
      </c>
    </row>
    <row r="69" spans="1:8" s="2" customFormat="1" ht="12.75" x14ac:dyDescent="0.2">
      <c r="A69" s="4"/>
      <c r="B69" s="5"/>
      <c r="C69"/>
      <c r="D69" s="4"/>
      <c r="E69"/>
      <c r="F69" s="4"/>
      <c r="G69"/>
      <c r="H69" s="4"/>
    </row>
  </sheetData>
  <sheetProtection selectLockedCells="1"/>
  <printOptions gridLines="1"/>
  <pageMargins left="0.19652777777777777" right="0.2361111111111111" top="0.51180555555555551" bottom="0.51180555555555551" header="0.51180555555555551" footer="0.51180555555555551"/>
  <pageSetup paperSize="8" scale="9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db IV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Menchon</dc:creator>
  <cp:lastModifiedBy>Luciano Menchon</cp:lastModifiedBy>
  <dcterms:created xsi:type="dcterms:W3CDTF">2023-02-24T15:15:04Z</dcterms:created>
  <dcterms:modified xsi:type="dcterms:W3CDTF">2023-02-24T15:35:35Z</dcterms:modified>
</cp:coreProperties>
</file>