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psservizi-my.sharepoint.com/personal/gianluca_moretti_inpsservizi_it/Documents/Desktop/"/>
    </mc:Choice>
  </mc:AlternateContent>
  <xr:revisionPtr revIDLastSave="0" documentId="8_{F111B94D-B598-4165-B211-44917892316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cheda G" sheetId="9" r:id="rId1"/>
    <sheet name="scheda H" sheetId="8" r:id="rId2"/>
    <sheet name="scheda I" sheetId="10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9" l="1"/>
  <c r="Y14" i="8"/>
  <c r="U15" i="8"/>
  <c r="U16" i="8"/>
  <c r="U14" i="8"/>
  <c r="B9" i="9"/>
  <c r="Y21" i="8"/>
  <c r="Y23" i="8"/>
  <c r="W23" i="8"/>
  <c r="Y10" i="8" l="1"/>
  <c r="Y9" i="8"/>
  <c r="Y17" i="8"/>
  <c r="U20" i="8" l="1"/>
  <c r="V20" i="8" s="1"/>
  <c r="W20" i="8" s="1"/>
  <c r="T20" i="8"/>
  <c r="T24" i="8" s="1"/>
  <c r="V19" i="8"/>
  <c r="W19" i="8" s="1"/>
  <c r="Y19" i="8" s="1"/>
  <c r="V18" i="8"/>
  <c r="W18" i="8" s="1"/>
  <c r="Y18" i="8" s="1"/>
  <c r="V15" i="8"/>
  <c r="W15" i="8" s="1"/>
  <c r="Y15" i="8" s="1"/>
  <c r="V16" i="8"/>
  <c r="W16" i="8" s="1"/>
  <c r="Y16" i="8" s="1"/>
  <c r="V14" i="8"/>
  <c r="W14" i="8" s="1"/>
  <c r="V13" i="8"/>
  <c r="U13" i="8"/>
  <c r="V12" i="8"/>
  <c r="V22" i="8"/>
  <c r="U22" i="8"/>
  <c r="W12" i="8" l="1"/>
  <c r="V24" i="8"/>
  <c r="U24" i="8"/>
  <c r="C9" i="9" s="1"/>
  <c r="C13" i="9" s="1"/>
  <c r="V29" i="8"/>
  <c r="Y20" i="8"/>
  <c r="W13" i="8"/>
  <c r="Y13" i="8" s="1"/>
  <c r="W22" i="8"/>
  <c r="Y22" i="8" s="1"/>
  <c r="Y12" i="8"/>
  <c r="D9" i="9" l="1"/>
  <c r="W24" i="8"/>
  <c r="V11" i="8"/>
  <c r="U11" i="8"/>
  <c r="E9" i="9" l="1"/>
  <c r="E13" i="9" s="1"/>
  <c r="D13" i="9"/>
  <c r="W11" i="8"/>
  <c r="Y11" i="8" l="1"/>
  <c r="Y24" i="8" s="1"/>
</calcChain>
</file>

<file path=xl/sharedStrings.xml><?xml version="1.0" encoding="utf-8"?>
<sst xmlns="http://schemas.openxmlformats.org/spreadsheetml/2006/main" count="331" uniqueCount="146">
  <si>
    <r>
      <rPr>
        <sz val="11"/>
        <rFont val="Calibri"/>
        <family val="1"/>
      </rPr>
      <t>ELENCO DEGLI ACQUISTI DEL PROGRAMMA</t>
    </r>
  </si>
  <si>
    <r>
      <rPr>
        <sz val="3.5"/>
        <rFont val="Calibri"/>
        <family val="1"/>
      </rPr>
      <t>Numero intervento CUI (1)</t>
    </r>
  </si>
  <si>
    <r>
      <rPr>
        <sz val="3.5"/>
        <rFont val="Calibri"/>
        <family val="1"/>
      </rPr>
      <t>Codice fiscale Amministrazione</t>
    </r>
  </si>
  <si>
    <r>
      <rPr>
        <sz val="3.5"/>
        <rFont val="Calibri"/>
        <family val="1"/>
      </rPr>
      <t>Prima annualità del primo programma nel quale l'intervento è stato inserito</t>
    </r>
  </si>
  <si>
    <r>
      <rPr>
        <sz val="3.5"/>
        <rFont val="Calibri"/>
        <family val="1"/>
      </rPr>
      <t>Annualità nella quale si prevede di dare avvio alla procedura di affidamento</t>
    </r>
  </si>
  <si>
    <r>
      <rPr>
        <sz val="3.5"/>
        <rFont val="Calibri"/>
        <family val="1"/>
      </rPr>
      <t>Codice CUP (2)</t>
    </r>
  </si>
  <si>
    <r>
      <rPr>
        <sz val="3.5"/>
        <rFont val="Calibri"/>
        <family val="1"/>
      </rPr>
      <t xml:space="preserve">Acquisto ricompreso nell'importo complessivo di un lavoro o di altra acquisizione presente in programmazione di lavori,
</t>
    </r>
    <r>
      <rPr>
        <sz val="3.5"/>
        <rFont val="Calibri"/>
        <family val="1"/>
      </rPr>
      <t>forniture e servizi</t>
    </r>
  </si>
  <si>
    <r>
      <rPr>
        <sz val="3.5"/>
        <rFont val="Calibri"/>
        <family val="1"/>
      </rPr>
      <t>CUI lavoro o altra acquisizione nel cui importo complessivo l'acquisto è ricompreso (3)</t>
    </r>
  </si>
  <si>
    <r>
      <rPr>
        <sz val="3.5"/>
        <rFont val="Calibri"/>
        <family val="1"/>
      </rPr>
      <t>Lotto funzionale (4)</t>
    </r>
  </si>
  <si>
    <r>
      <rPr>
        <sz val="3.5"/>
        <rFont val="Calibri"/>
        <family val="1"/>
      </rPr>
      <t>Ambito geografico di esecuzione dell'acquisto (Regione/i)</t>
    </r>
  </si>
  <si>
    <r>
      <rPr>
        <sz val="3.5"/>
        <rFont val="Calibri"/>
        <family val="1"/>
      </rPr>
      <t>Settore</t>
    </r>
  </si>
  <si>
    <r>
      <rPr>
        <sz val="3.5"/>
        <rFont val="Calibri"/>
        <family val="1"/>
      </rPr>
      <t>CPV (5)</t>
    </r>
  </si>
  <si>
    <r>
      <rPr>
        <sz val="3.5"/>
        <rFont val="Calibri"/>
        <family val="1"/>
      </rPr>
      <t>DESCRIZIONE DELL'ACQUISTO</t>
    </r>
  </si>
  <si>
    <r>
      <rPr>
        <sz val="3.5"/>
        <rFont val="Calibri"/>
        <family val="1"/>
      </rPr>
      <t>Livello di priorità (6)</t>
    </r>
  </si>
  <si>
    <r>
      <rPr>
        <sz val="3.5"/>
        <rFont val="Calibri"/>
        <family val="1"/>
      </rPr>
      <t>Responsabile unico del progetto (7)</t>
    </r>
  </si>
  <si>
    <r>
      <rPr>
        <sz val="3.5"/>
        <rFont val="Calibri"/>
        <family val="1"/>
      </rPr>
      <t>Durata del contratto</t>
    </r>
  </si>
  <si>
    <r>
      <rPr>
        <sz val="3.5"/>
        <rFont val="Calibri"/>
        <family val="1"/>
      </rPr>
      <t>L'acquisto è relativo a nuovo affidamento di contratto in essere</t>
    </r>
  </si>
  <si>
    <r>
      <rPr>
        <sz val="3.5"/>
        <rFont val="Calibri"/>
        <family val="1"/>
      </rPr>
      <t>STIMA DEI COSTI DELL'ACQUISTO</t>
    </r>
  </si>
  <si>
    <r>
      <rPr>
        <sz val="3.5"/>
        <rFont val="Calibri"/>
        <family val="1"/>
      </rPr>
      <t xml:space="preserve">CENTRALE Dl COMMITTENZA O SOGGETTO AGGREGATORE AL QUALE SI FARÀ RICORSO PER L'ESPLETAMENTO DELLA PROCEDURA Dl AFFIDAMENTO
</t>
    </r>
    <r>
      <rPr>
        <sz val="3.5"/>
        <rFont val="Calibri"/>
        <family val="1"/>
      </rPr>
      <t>(10)</t>
    </r>
  </si>
  <si>
    <r>
      <rPr>
        <sz val="3.5"/>
        <rFont val="Calibri"/>
        <family val="1"/>
      </rPr>
      <t>Acquisto aggiunto o variato a seguito di modifica programma (11)</t>
    </r>
  </si>
  <si>
    <r>
      <rPr>
        <sz val="3.5"/>
        <rFont val="Calibri"/>
        <family val="1"/>
      </rPr>
      <t>Totale (8)</t>
    </r>
  </si>
  <si>
    <r>
      <rPr>
        <sz val="3.5"/>
        <rFont val="Calibri"/>
        <family val="1"/>
      </rPr>
      <t>Apporto di capitale privato (9)</t>
    </r>
  </si>
  <si>
    <r>
      <rPr>
        <sz val="3.5"/>
        <rFont val="Calibri"/>
        <family val="1"/>
      </rPr>
      <t>codice AUSA</t>
    </r>
  </si>
  <si>
    <r>
      <rPr>
        <sz val="3.5"/>
        <rFont val="Calibri"/>
        <family val="1"/>
      </rPr>
      <t>denominazione</t>
    </r>
  </si>
  <si>
    <r>
      <rPr>
        <sz val="3.5"/>
        <rFont val="Calibri"/>
        <family val="1"/>
      </rPr>
      <t>importo</t>
    </r>
  </si>
  <si>
    <r>
      <rPr>
        <sz val="3.5"/>
        <rFont val="Calibri"/>
        <family val="1"/>
      </rPr>
      <t>tipologia</t>
    </r>
  </si>
  <si>
    <r>
      <rPr>
        <sz val="3.5"/>
        <rFont val="Calibri"/>
        <family val="1"/>
      </rPr>
      <t>codice</t>
    </r>
  </si>
  <si>
    <r>
      <rPr>
        <sz val="3.5"/>
        <rFont val="Calibri"/>
        <family val="1"/>
      </rPr>
      <t>data (anno)</t>
    </r>
  </si>
  <si>
    <r>
      <rPr>
        <sz val="3.5"/>
        <rFont val="Calibri"/>
        <family val="1"/>
      </rPr>
      <t>sì/no</t>
    </r>
  </si>
  <si>
    <r>
      <rPr>
        <sz val="3.5"/>
        <rFont val="Calibri"/>
        <family val="1"/>
      </rPr>
      <t>testo</t>
    </r>
  </si>
  <si>
    <r>
      <rPr>
        <sz val="3.5"/>
        <rFont val="Calibri"/>
        <family val="1"/>
      </rPr>
      <t>forniture / servizi</t>
    </r>
  </si>
  <si>
    <r>
      <rPr>
        <sz val="3.5"/>
        <rFont val="Calibri"/>
        <family val="1"/>
      </rPr>
      <t>Tabella CPV</t>
    </r>
  </si>
  <si>
    <r>
      <rPr>
        <sz val="3.5"/>
        <rFont val="Calibri"/>
        <family val="1"/>
      </rPr>
      <t>Tabella H.1</t>
    </r>
  </si>
  <si>
    <r>
      <rPr>
        <sz val="3.5"/>
        <rFont val="Calibri"/>
        <family val="1"/>
      </rPr>
      <t>numero (mesi)</t>
    </r>
  </si>
  <si>
    <r>
      <rPr>
        <sz val="3.5"/>
        <rFont val="Calibri"/>
        <family val="1"/>
      </rPr>
      <t>valore</t>
    </r>
  </si>
  <si>
    <r>
      <rPr>
        <sz val="3.5"/>
        <rFont val="Calibri"/>
        <family val="1"/>
      </rPr>
      <t>Tabella H.2</t>
    </r>
  </si>
  <si>
    <r>
      <rPr>
        <sz val="3.5"/>
        <rFont val="Calibri"/>
        <family val="1"/>
      </rPr>
      <t xml:space="preserve">somma
</t>
    </r>
    <r>
      <rPr>
        <sz val="3.5"/>
        <rFont val="Calibri"/>
        <family val="1"/>
      </rPr>
      <t>(12)</t>
    </r>
  </si>
  <si>
    <r>
      <rPr>
        <b/>
        <sz val="3.5"/>
        <rFont val="Calibri"/>
        <family val="1"/>
      </rPr>
      <t xml:space="preserve">Note
</t>
    </r>
    <r>
      <rPr>
        <sz val="3.5"/>
        <rFont val="Calibri"/>
        <family val="1"/>
      </rPr>
      <t xml:space="preserve">(1) Codice CUI = cf amministrazione + prima annualità del primo programma nel quale l’intervento è stato inserito + progressivo di cinque cifre della prima annualità del primo programma
</t>
    </r>
    <r>
      <rPr>
        <sz val="3.5"/>
        <rFont val="Calibri"/>
        <family val="1"/>
      </rPr>
      <t xml:space="preserve">(2) Indica il CUP (cfr. articolo 6, comma 4)
</t>
    </r>
    <r>
      <rPr>
        <sz val="3.5"/>
        <rFont val="Calibri"/>
        <family val="1"/>
      </rPr>
      <t xml:space="preserve">(3) Compilare se nella colonna “Acquisto ricompreso nell'importo complessivo di un lavoro o di altra acquisizione presente in programmazione di lavori, forniture e servizi” si è risposto “SI” e se nella colonna “Codice CUP” non è stato riportato il CUP in quanto non presente
</t>
    </r>
    <r>
      <rPr>
        <sz val="3.5"/>
        <rFont val="Calibri"/>
        <family val="1"/>
      </rPr>
      <t xml:space="preserve">(4) Indica se lotto funzionale secondo la definizione di cui all’articolo 3, comma 1, lettera s), dell’allegato I.1
</t>
    </r>
    <r>
      <rPr>
        <sz val="3.5"/>
        <rFont val="Calibri"/>
        <family val="1"/>
      </rPr>
      <t xml:space="preserve">(5) Relativa a CPV principale. Deve essere rispettata la coerenza, per le prime due cifre, con il settore: F = CPV&lt;45 o 48, S: CPV&gt; 48
</t>
    </r>
    <r>
      <rPr>
        <sz val="3.5"/>
        <rFont val="Calibri"/>
        <family val="1"/>
      </rPr>
      <t xml:space="preserve">(6) Indica il livello di priorità di cui all’articolo 6, commi 10 e 11
</t>
    </r>
    <r>
      <rPr>
        <sz val="3.5"/>
        <rFont val="Calibri"/>
        <family val="1"/>
      </rPr>
      <t xml:space="preserve">(7) Riportare nome e cognome del responsabile unico del progetto
</t>
    </r>
    <r>
      <rPr>
        <sz val="3.5"/>
        <rFont val="Calibri"/>
        <family val="1"/>
      </rPr>
      <t xml:space="preserve">(8) Importo complessivo ai sensi dell’articolo 6, comma 5, ivi incluse le spese eventualmente sostenute antecedentemente alla prima annualità
</t>
    </r>
    <r>
      <rPr>
        <sz val="3.5"/>
        <rFont val="Calibri"/>
        <family val="1"/>
      </rPr>
      <t xml:space="preserve">(9) Riportare l’importo del capitale privato come quota parte dell’importo complessivo
</t>
    </r>
    <r>
      <rPr>
        <sz val="3.5"/>
        <rFont val="Calibri"/>
        <family val="1"/>
      </rPr>
      <t xml:space="preserve">(10) Dati obbligatori per i soli acquisti ricompresi nella prima annualità (cfr. articolo 8)
</t>
    </r>
    <r>
      <rPr>
        <sz val="3.5"/>
        <rFont val="Calibri"/>
        <family val="1"/>
      </rPr>
      <t xml:space="preserve">(11) Indica se l’acquisto è stato aggiunto o è stato modificato a seguito di modifica in corso d’anno ai sensi dell’articolo 7, commi 8 e 9. Tale campo, come la relativa nota e tabella, compaiono solo in caso di modifica del programma
</t>
    </r>
    <r>
      <rPr>
        <sz val="3.5"/>
        <rFont val="Calibri"/>
        <family val="1"/>
      </rPr>
      <t xml:space="preserve">(12) La somma è calcolata al netto dell’importo degli acquisti ricompresi nell’importo complessivo di un lavoro o di altra acquisizione presente in programmazione di lavori, forniture e servizi
</t>
    </r>
    <r>
      <rPr>
        <sz val="3.5"/>
        <rFont val="Calibri"/>
        <family val="1"/>
      </rPr>
      <t xml:space="preserve">1. priorità massima
</t>
    </r>
    <r>
      <rPr>
        <sz val="3.5"/>
        <rFont val="Calibri"/>
        <family val="1"/>
      </rPr>
      <t xml:space="preserve">2. priorità media
</t>
    </r>
    <r>
      <rPr>
        <sz val="3.5"/>
        <rFont val="Calibri"/>
        <family val="1"/>
      </rPr>
      <t xml:space="preserve">3. priorità minima
</t>
    </r>
    <r>
      <rPr>
        <sz val="3.5"/>
        <rFont val="Calibri"/>
        <family val="1"/>
      </rPr>
      <t xml:space="preserve">1. modifica ex art. 7, comma 8, lettera b)
</t>
    </r>
    <r>
      <rPr>
        <sz val="3.5"/>
        <rFont val="Calibri"/>
        <family val="1"/>
      </rPr>
      <t xml:space="preserve">2. modifica ex art. 7, comma 8, lettera c)
</t>
    </r>
    <r>
      <rPr>
        <sz val="3.5"/>
        <rFont val="Calibri"/>
        <family val="1"/>
      </rPr>
      <t xml:space="preserve">3. modifica ex art. 7, comma 8, lettera d)
</t>
    </r>
    <r>
      <rPr>
        <sz val="3.5"/>
        <rFont val="Calibri"/>
        <family val="1"/>
      </rPr>
      <t xml:space="preserve">4. modifica ex art. 7, comma 8, lettera e)
</t>
    </r>
    <r>
      <rPr>
        <sz val="3.5"/>
        <rFont val="Calibri"/>
        <family val="1"/>
      </rPr>
      <t>5. modifica ex art. 7, comma 9</t>
    </r>
  </si>
  <si>
    <r>
      <rPr>
        <b/>
        <sz val="3.5"/>
        <rFont val="Calibri"/>
        <family val="1"/>
      </rPr>
      <t>Tabella H.1</t>
    </r>
  </si>
  <si>
    <r>
      <rPr>
        <b/>
        <sz val="3.5"/>
        <rFont val="Calibri"/>
        <family val="1"/>
      </rPr>
      <t>Tabella H.2</t>
    </r>
  </si>
  <si>
    <r>
      <rPr>
        <b/>
        <sz val="3.5"/>
        <rFont val="Calibri"/>
        <family val="1"/>
      </rPr>
      <t>Ulteriori dati (campi da compilare non visualizzati nel Programma triennale)</t>
    </r>
  </si>
  <si>
    <r>
      <rPr>
        <b/>
        <i/>
        <sz val="3.5"/>
        <rFont val="Calibri"/>
        <family val="1"/>
      </rPr>
      <t>Responsabile unico del progetto</t>
    </r>
  </si>
  <si>
    <r>
      <rPr>
        <sz val="3.5"/>
        <rFont val="Calibri"/>
        <family val="1"/>
      </rPr>
      <t>codice fiscale</t>
    </r>
  </si>
  <si>
    <r>
      <rPr>
        <b/>
        <sz val="3.5"/>
        <rFont val="Calibri"/>
        <family val="1"/>
      </rPr>
      <t>Quadro delle risorse necessarie per la realizzazione dell’intervento</t>
    </r>
  </si>
  <si>
    <r>
      <rPr>
        <b/>
        <i/>
        <sz val="3.5"/>
        <rFont val="Calibri"/>
        <family val="1"/>
      </rPr>
      <t>Tipologia di risorse</t>
    </r>
  </si>
  <si>
    <r>
      <rPr>
        <i/>
        <sz val="3.5"/>
        <rFont val="Calibri"/>
        <family val="1"/>
      </rPr>
      <t>primo anno</t>
    </r>
  </si>
  <si>
    <r>
      <rPr>
        <b/>
        <i/>
        <sz val="3.5"/>
        <rFont val="Calibri"/>
        <family val="1"/>
      </rPr>
      <t xml:space="preserve">secondo </t>
    </r>
    <r>
      <rPr>
        <i/>
        <sz val="3.5"/>
        <rFont val="Calibri"/>
        <family val="1"/>
      </rPr>
      <t>anno</t>
    </r>
  </si>
  <si>
    <r>
      <rPr>
        <b/>
        <i/>
        <sz val="3.5"/>
        <rFont val="Calibri"/>
        <family val="1"/>
      </rPr>
      <t>terzo anno</t>
    </r>
  </si>
  <si>
    <r>
      <rPr>
        <i/>
        <sz val="3.5"/>
        <rFont val="Calibri"/>
        <family val="1"/>
      </rPr>
      <t>annualità successive</t>
    </r>
  </si>
  <si>
    <r>
      <rPr>
        <sz val="3.5"/>
        <rFont val="Calibri"/>
        <family val="1"/>
      </rPr>
      <t>Risorse derivanti da entrate aventi destinazione vincolata per legge</t>
    </r>
  </si>
  <si>
    <r>
      <rPr>
        <b/>
        <sz val="3.5"/>
        <rFont val="Calibri"/>
        <family val="1"/>
      </rPr>
      <t>importo</t>
    </r>
  </si>
  <si>
    <r>
      <rPr>
        <sz val="3.5"/>
        <rFont val="Calibri"/>
        <family val="1"/>
      </rPr>
      <t>Risorse acquisite mediante apporti di capitali privati</t>
    </r>
  </si>
  <si>
    <r>
      <rPr>
        <sz val="3.5"/>
        <rFont val="Calibri"/>
        <family val="1"/>
      </rPr>
      <t>Stanziamenti di bilancio</t>
    </r>
  </si>
  <si>
    <r>
      <rPr>
        <sz val="3.5"/>
        <rFont val="Calibri"/>
        <family val="1"/>
      </rPr>
      <t xml:space="preserve">Finanziamenti  ai  sensi  dell’articolo  3  del  decreto-legge  n.  310  del  1990,
</t>
    </r>
    <r>
      <rPr>
        <sz val="3.5"/>
        <rFont val="Calibri"/>
        <family val="1"/>
      </rPr>
      <t>convertito, con modificazioni, dalla legge n. 403 del 1990</t>
    </r>
  </si>
  <si>
    <r>
      <rPr>
        <sz val="3.5"/>
        <rFont val="Calibri"/>
        <family val="1"/>
      </rPr>
      <t>Risorse derivanti da trasferimento di immobili ex articolo 202 del codice</t>
    </r>
  </si>
  <si>
    <r>
      <rPr>
        <sz val="3.5"/>
        <rFont val="Calibri"/>
        <family val="1"/>
      </rPr>
      <t>Altra tipologia</t>
    </r>
  </si>
  <si>
    <t>Costi su annualità successive</t>
  </si>
  <si>
    <t>500 Sim Vodafone Italia - 24 mesi dic 22 - nov 24</t>
  </si>
  <si>
    <t>06553251007</t>
  </si>
  <si>
    <t>no</t>
  </si>
  <si>
    <t>lazio</t>
  </si>
  <si>
    <t>servizio</t>
  </si>
  <si>
    <t>si</t>
  </si>
  <si>
    <t>64212900-4</t>
  </si>
  <si>
    <t>Consip</t>
  </si>
  <si>
    <t>SCHEDA H TRIENNALE DEGLI ACQUISTI DI FORNITURE E SERVIZI 2023/2025 DELL'AMMINISTRAZIONE INPS SERVIZI SPA</t>
  </si>
  <si>
    <t>servizi di supporto e manutenzione della piattaforma CTI basata su tecnologia Genesys Engage</t>
  </si>
  <si>
    <t>servizi</t>
  </si>
  <si>
    <t>72267100-0
72000000-5</t>
  </si>
  <si>
    <t>servizi di monitoraggio della qualità del Contact Center di INPS Servizi</t>
  </si>
  <si>
    <t>71700000-5</t>
  </si>
  <si>
    <t>Giovanni Bagnoli</t>
  </si>
  <si>
    <t>Laura Aglione</t>
  </si>
  <si>
    <t>Gino Angiolillo</t>
  </si>
  <si>
    <r>
      <rPr>
        <sz val="11.5"/>
        <rFont val="Calibri"/>
        <family val="1"/>
      </rPr>
      <t>QUADRO DELLE RISORSE NECESSARIE ALLA REALIZZAZIONE DEL PROGRAMMA (1)</t>
    </r>
  </si>
  <si>
    <r>
      <rPr>
        <sz val="9.5"/>
        <rFont val="Calibri"/>
        <family val="1"/>
      </rPr>
      <t>TIPOLOGIA RISORSE</t>
    </r>
  </si>
  <si>
    <r>
      <rPr>
        <sz val="9.5"/>
        <rFont val="Calibri"/>
        <family val="1"/>
      </rPr>
      <t>Arco temporale di validità del programma</t>
    </r>
  </si>
  <si>
    <r>
      <rPr>
        <sz val="9.5"/>
        <rFont val="Calibri"/>
        <family val="1"/>
      </rPr>
      <t>Disponibilità finanziaria</t>
    </r>
  </si>
  <si>
    <r>
      <rPr>
        <sz val="8.5"/>
        <rFont val="Calibri"/>
        <family val="1"/>
      </rPr>
      <t>Importo Totale</t>
    </r>
  </si>
  <si>
    <r>
      <rPr>
        <sz val="8.5"/>
        <rFont val="Calibri"/>
        <family val="1"/>
      </rPr>
      <t>Primo anno</t>
    </r>
  </si>
  <si>
    <r>
      <rPr>
        <sz val="8.5"/>
        <rFont val="Calibri"/>
        <family val="1"/>
      </rPr>
      <t>Secondo anno</t>
    </r>
  </si>
  <si>
    <r>
      <rPr>
        <sz val="8.5"/>
        <rFont val="Calibri"/>
        <family val="1"/>
      </rPr>
      <t>Terzo anno</t>
    </r>
  </si>
  <si>
    <r>
      <rPr>
        <sz val="9.5"/>
        <rFont val="Calibri"/>
        <family val="1"/>
      </rPr>
      <t>Risorse derivanti da entrate aventi destinazione vincolata per legge</t>
    </r>
  </si>
  <si>
    <r>
      <rPr>
        <sz val="9.5"/>
        <rFont val="Calibri"/>
        <family val="1"/>
      </rPr>
      <t>importo</t>
    </r>
  </si>
  <si>
    <r>
      <rPr>
        <sz val="9.5"/>
        <rFont val="Calibri"/>
        <family val="1"/>
      </rPr>
      <t>Risorse derivanti da entrate acquisite mediante contrazione di mutuo</t>
    </r>
  </si>
  <si>
    <r>
      <rPr>
        <sz val="9.5"/>
        <rFont val="Calibri"/>
        <family val="1"/>
      </rPr>
      <t>Risorse acquisite mediante apporti di capitali privati</t>
    </r>
  </si>
  <si>
    <r>
      <rPr>
        <sz val="9.5"/>
        <rFont val="Calibri"/>
        <family val="1"/>
      </rPr>
      <t>Stanziamenti di bilancio</t>
    </r>
  </si>
  <si>
    <r>
      <rPr>
        <sz val="9.5"/>
        <rFont val="Calibri"/>
        <family val="1"/>
      </rPr>
      <t>Finanziamenti  acquisibili  ai  sensi  dell'articolo  3  del  decreto-legge  31 ottobre  1990,  n.  310,  convertito,  con  modificazioni,  dalla  legge  22 dicembre 1990, n. 403</t>
    </r>
  </si>
  <si>
    <r>
      <rPr>
        <sz val="9.5"/>
        <rFont val="Calibri"/>
        <family val="1"/>
      </rPr>
      <t>Risorse derivanti da trasferimento di immobili</t>
    </r>
  </si>
  <si>
    <r>
      <rPr>
        <sz val="9.5"/>
        <rFont val="Calibri"/>
        <family val="1"/>
      </rPr>
      <t>Altro</t>
    </r>
  </si>
  <si>
    <r>
      <rPr>
        <b/>
        <sz val="9.5"/>
        <rFont val="Calibri"/>
        <family val="1"/>
      </rPr>
      <t>Totale</t>
    </r>
  </si>
  <si>
    <r>
      <rPr>
        <b/>
        <sz val="8.5"/>
        <rFont val="Calibri"/>
        <family val="1"/>
      </rPr>
      <t xml:space="preserve">Note
</t>
    </r>
    <r>
      <rPr>
        <sz val="8.5"/>
        <rFont val="Calibri"/>
        <family val="1"/>
      </rPr>
  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  </r>
  </si>
  <si>
    <r>
      <rPr>
        <sz val="11.5"/>
        <rFont val="Calibri"/>
        <family val="1"/>
      </rPr>
      <t xml:space="preserve">ELENCO DEGLI INTERVENTI PRESENTI NELLA PRIMA ANNUALITA'
</t>
    </r>
    <r>
      <rPr>
        <sz val="11.5"/>
        <rFont val="Calibri"/>
        <family val="1"/>
      </rPr>
      <t>DEL PRECEDENTE PROGRAMMA TRIENNALE E NON RIPROPOSTI E NON AVVIATI</t>
    </r>
  </si>
  <si>
    <r>
      <rPr>
        <sz val="9.5"/>
        <rFont val="Calibri"/>
        <family val="1"/>
      </rPr>
      <t xml:space="preserve">CODICE UNICO INTERVENTO -
</t>
    </r>
    <r>
      <rPr>
        <sz val="9.5"/>
        <rFont val="Calibri"/>
        <family val="1"/>
      </rPr>
      <t>CUI</t>
    </r>
  </si>
  <si>
    <r>
      <rPr>
        <sz val="9.5"/>
        <rFont val="Calibri"/>
        <family val="1"/>
      </rPr>
      <t>CUP</t>
    </r>
  </si>
  <si>
    <r>
      <rPr>
        <sz val="9.5"/>
        <rFont val="Calibri"/>
        <family val="1"/>
      </rPr>
      <t>DESCRIZIONE ACQUISTO</t>
    </r>
  </si>
  <si>
    <r>
      <rPr>
        <sz val="9.5"/>
        <rFont val="Calibri"/>
        <family val="1"/>
      </rPr>
      <t>IMPORTO INTERVENTO</t>
    </r>
  </si>
  <si>
    <r>
      <rPr>
        <sz val="9.5"/>
        <rFont val="Calibri"/>
        <family val="1"/>
      </rPr>
      <t>Livello di priorità</t>
    </r>
  </si>
  <si>
    <r>
      <rPr>
        <sz val="9.5"/>
        <rFont val="Calibri"/>
        <family val="1"/>
      </rPr>
      <t xml:space="preserve">Motivo per il quale l'intervento non è riproposto
</t>
    </r>
    <r>
      <rPr>
        <sz val="9.5"/>
        <rFont val="Calibri"/>
        <family val="1"/>
      </rPr>
      <t>(1)</t>
    </r>
  </si>
  <si>
    <r>
      <rPr>
        <sz val="9.5"/>
        <rFont val="Calibri"/>
        <family val="1"/>
      </rPr>
      <t>Codice</t>
    </r>
  </si>
  <si>
    <r>
      <rPr>
        <sz val="9.5"/>
        <rFont val="Calibri"/>
        <family val="1"/>
      </rPr>
      <t>Ereditato da precedente programma</t>
    </r>
  </si>
  <si>
    <r>
      <rPr>
        <sz val="9.5"/>
        <rFont val="Calibri"/>
        <family val="1"/>
      </rPr>
      <t>Ereditato da scheda H</t>
    </r>
  </si>
  <si>
    <r>
      <rPr>
        <sz val="9.5"/>
        <rFont val="Calibri"/>
        <family val="1"/>
      </rPr>
      <t>Testo</t>
    </r>
  </si>
  <si>
    <r>
      <rPr>
        <b/>
        <sz val="8.5"/>
        <rFont val="Calibri"/>
        <family val="1"/>
      </rPr>
      <t xml:space="preserve">Note
</t>
    </r>
    <r>
      <rPr>
        <sz val="8.5"/>
        <rFont val="Calibri"/>
        <family val="1"/>
      </rPr>
      <t>(1) breve descrizione dei motivi</t>
    </r>
  </si>
  <si>
    <t>72230000-6</t>
  </si>
  <si>
    <t>72261000-2</t>
  </si>
  <si>
    <t>Sistemi a Supporto del Contact Center - Accenture</t>
  </si>
  <si>
    <t>Sistemi a Supporto del Contact Center - Cap Gemini</t>
  </si>
  <si>
    <t>Sistemi a Supporto del Contact Center - Reply</t>
  </si>
  <si>
    <t xml:space="preserve">servizio </t>
  </si>
  <si>
    <t xml:space="preserve">servizio assistenza e manutenzione applicativo gestione del personale TeamSystem </t>
  </si>
  <si>
    <t>72000000-5 72267100-0</t>
  </si>
  <si>
    <t xml:space="preserve">79631000-6 </t>
  </si>
  <si>
    <r>
      <rPr>
        <sz val="11.5"/>
        <rFont val="Calibri"/>
        <family val="1"/>
      </rPr>
      <t xml:space="preserve">SCHEDA G: PROGRAMMA TRIENNALE DEGLI ACQUISTI DI FORNITURE E SERVIZI 2023/2025
DELL'AMMINISTRAZIONE </t>
    </r>
    <r>
      <rPr>
        <u/>
        <sz val="11.5"/>
        <rFont val="Times New Roman"/>
        <family val="1"/>
      </rPr>
      <t>INPS SERVIZI SPA</t>
    </r>
  </si>
  <si>
    <t xml:space="preserve">Fornitura di licenze - Citrix </t>
  </si>
  <si>
    <t xml:space="preserve">operation IT </t>
  </si>
  <si>
    <t xml:space="preserve">noleggio Licenze Microsoft </t>
  </si>
  <si>
    <t>48517000-5</t>
  </si>
  <si>
    <t>fornitura</t>
  </si>
  <si>
    <t xml:space="preserve">servizio assistenza e manutenzione licenze Teamviewer </t>
  </si>
  <si>
    <t>servizio di Monitoraggio qualità CCM</t>
  </si>
  <si>
    <t>servizio di Payroll</t>
  </si>
  <si>
    <t xml:space="preserve">Fornitura di Buoni pasto </t>
  </si>
  <si>
    <t>30199770-8</t>
  </si>
  <si>
    <t>72318000-7</t>
  </si>
  <si>
    <t xml:space="preserve">Infrastrutture di connettività  </t>
  </si>
  <si>
    <t>6553251007202300001</t>
  </si>
  <si>
    <t>6553251007202300002</t>
  </si>
  <si>
    <t>6553251007202300003</t>
  </si>
  <si>
    <t>6553251007202300004</t>
  </si>
  <si>
    <t>6553251007202300005</t>
  </si>
  <si>
    <t>6553251007202300006</t>
  </si>
  <si>
    <t>6553251007202300007</t>
  </si>
  <si>
    <t>6553251007202300008</t>
  </si>
  <si>
    <t>6553251007202300009</t>
  </si>
  <si>
    <t>6553251007202300010</t>
  </si>
  <si>
    <t>6553251007202300011</t>
  </si>
  <si>
    <t>6553251007202300012</t>
  </si>
  <si>
    <t>6553251007202300013</t>
  </si>
  <si>
    <t>6553251007202300014</t>
  </si>
  <si>
    <t>6553251007202300015</t>
  </si>
  <si>
    <t>6553251007202300016</t>
  </si>
  <si>
    <t xml:space="preserve">telefonia fissa nazionale </t>
  </si>
  <si>
    <t>72410000-7</t>
  </si>
  <si>
    <t>64210000-1</t>
  </si>
  <si>
    <t>Il referente del programma
(fto Simone Borri)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</si>
</sst>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6" x14ac:knownFonts="1">
    <font>
      <sz val="10"/>
      <color rgb="FF000000"/>
      <name val="Times New Roman"/>
      <charset val="204"/>
    </font>
    <font>
      <sz val="11"/>
      <name val="Calibri"/>
    </font>
    <font>
      <sz val="3.5"/>
      <name val="Calibri"/>
    </font>
    <font>
      <b/>
      <sz val="3.5"/>
      <name val="Calibri"/>
    </font>
    <font>
      <b/>
      <i/>
      <sz val="3.5"/>
      <name val="Calibri"/>
    </font>
    <font>
      <i/>
      <sz val="3.5"/>
      <name val="Calibri"/>
    </font>
    <font>
      <sz val="11"/>
      <name val="Calibri"/>
      <family val="1"/>
    </font>
    <font>
      <sz val="3.5"/>
      <name val="Calibri"/>
      <family val="1"/>
    </font>
    <font>
      <b/>
      <sz val="3.5"/>
      <name val="Calibri"/>
      <family val="1"/>
    </font>
    <font>
      <b/>
      <i/>
      <sz val="3.5"/>
      <name val="Calibri"/>
      <family val="1"/>
    </font>
    <font>
      <i/>
      <sz val="3.5"/>
      <name val="Calibri"/>
      <family val="1"/>
    </font>
    <font>
      <sz val="10"/>
      <color rgb="FF000000"/>
      <name val="Times New Roman"/>
      <charset val="204"/>
    </font>
    <font>
      <sz val="4"/>
      <color rgb="FF000000"/>
      <name val="Times New Roman"/>
      <family val="1"/>
    </font>
    <font>
      <sz val="3.5"/>
      <color rgb="FF000000"/>
      <name val="Times New Roman"/>
      <family val="1"/>
    </font>
    <font>
      <sz val="3.5"/>
      <name val="Calibri"/>
      <family val="2"/>
    </font>
    <font>
      <sz val="11.5"/>
      <name val="Calibri"/>
      <family val="1"/>
    </font>
    <font>
      <u/>
      <sz val="11.5"/>
      <name val="Times New Roman"/>
      <family val="1"/>
    </font>
    <font>
      <sz val="11.5"/>
      <name val="Calibri"/>
    </font>
    <font>
      <sz val="9.5"/>
      <name val="Calibri"/>
    </font>
    <font>
      <sz val="9.5"/>
      <name val="Calibri"/>
      <family val="1"/>
    </font>
    <font>
      <sz val="8.5"/>
      <name val="Calibri"/>
    </font>
    <font>
      <sz val="8.5"/>
      <name val="Calibri"/>
      <family val="1"/>
    </font>
    <font>
      <b/>
      <sz val="9.5"/>
      <name val="Calibri"/>
    </font>
    <font>
      <b/>
      <sz val="9.5"/>
      <name val="Calibri"/>
      <family val="1"/>
    </font>
    <font>
      <b/>
      <sz val="8.5"/>
      <name val="Calibri"/>
      <family val="1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75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 indent="1"/>
    </xf>
    <xf numFmtId="4" fontId="0" fillId="0" borderId="0" xfId="0" applyNumberFormat="1" applyAlignment="1">
      <alignment horizontal="center" vertical="top"/>
    </xf>
    <xf numFmtId="0" fontId="1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49" fontId="13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14" fillId="3" borderId="7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20" fillId="0" borderId="1" xfId="0" applyFont="1" applyBorder="1" applyAlignment="1">
      <alignment horizontal="left" vertical="top" wrapText="1" indent="2"/>
    </xf>
    <xf numFmtId="0" fontId="20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 indent="2"/>
    </xf>
    <xf numFmtId="0" fontId="18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18" fillId="0" borderId="1" xfId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 indent="1"/>
    </xf>
    <xf numFmtId="0" fontId="25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 indent="9"/>
    </xf>
    <xf numFmtId="0" fontId="18" fillId="0" borderId="6" xfId="0" applyFont="1" applyBorder="1" applyAlignment="1">
      <alignment horizontal="left" vertical="top" wrapText="1" indent="9"/>
    </xf>
    <xf numFmtId="0" fontId="18" fillId="0" borderId="7" xfId="0" applyFont="1" applyBorder="1" applyAlignment="1">
      <alignment horizontal="left" vertical="top" wrapText="1" indent="9"/>
    </xf>
    <xf numFmtId="0" fontId="18" fillId="0" borderId="5" xfId="0" applyFont="1" applyBorder="1" applyAlignment="1">
      <alignment horizontal="left" vertical="top" wrapText="1" indent="8"/>
    </xf>
    <xf numFmtId="0" fontId="18" fillId="0" borderId="6" xfId="0" applyFont="1" applyBorder="1" applyAlignment="1">
      <alignment horizontal="left" vertical="top" wrapText="1" indent="8"/>
    </xf>
    <xf numFmtId="0" fontId="18" fillId="0" borderId="7" xfId="0" applyFont="1" applyBorder="1" applyAlignment="1">
      <alignment horizontal="left" vertical="top" wrapText="1" indent="8"/>
    </xf>
    <xf numFmtId="0" fontId="20" fillId="0" borderId="2" xfId="0" applyFont="1" applyBorder="1" applyAlignment="1">
      <alignment horizontal="left" vertical="center" wrapText="1" indent="2"/>
    </xf>
    <xf numFmtId="0" fontId="20" fillId="0" borderId="4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 indent="3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.palazzo\AppData\Local\Microsoft\Windows\INetCache\Content.Outlook\AVT7KRUH\Bozza%20Costi%20Piano%20Esigenziale.xlsx" TargetMode="External"/><Relationship Id="rId1" Type="http://schemas.openxmlformats.org/officeDocument/2006/relationships/externalLinkPath" Target="file:///C:\Users\a.palazzo\AppData\Local\Microsoft\Windows\INetCache\Content.Outlook\AVT7KRUH\Bozza%20Costi%20Piano%20Esigenzial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olonna.italiaprevidenza.it\Share\SISPI\SOCIETA'\Contabilit&#224;\01_CONTROLLO%20DI%20GESTIONE\06_Budget\2023_08_21_Budget.xlsx" TargetMode="External"/><Relationship Id="rId1" Type="http://schemas.openxmlformats.org/officeDocument/2006/relationships/externalLinkPath" Target="file:///\\colonna.italiaprevidenza.it\Share\SISPI\SOCIETA'\Contabilit&#224;\01_CONTROLLO%20DI%20GESTIONE\06_Budget\2023_08_21_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"/>
    </sheetNames>
    <sheetDataSet>
      <sheetData sheetId="0">
        <row r="27">
          <cell r="G27">
            <v>250000</v>
          </cell>
        </row>
        <row r="37">
          <cell r="M37">
            <v>4070.0000000000005</v>
          </cell>
          <cell r="S37">
            <v>48840.000000000007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ntetico"/>
      <sheetName val="BUDGET"/>
      <sheetName val="Calcoli"/>
      <sheetName val="CALCOLO RIBALTAMENTO"/>
      <sheetName val="calcoli personale"/>
      <sheetName val="IMMOBILIZZAZIONI"/>
    </sheetNames>
    <sheetDataSet>
      <sheetData sheetId="0"/>
      <sheetData sheetId="1">
        <row r="48">
          <cell r="L48">
            <v>975251.54</v>
          </cell>
          <cell r="R48">
            <v>2681941.77</v>
          </cell>
        </row>
        <row r="61">
          <cell r="R61">
            <v>98575.94908333334</v>
          </cell>
        </row>
        <row r="64">
          <cell r="L64">
            <v>35290.651000000005</v>
          </cell>
          <cell r="R64">
            <v>70581.302000000011</v>
          </cell>
        </row>
        <row r="82">
          <cell r="R82">
            <v>1339965.8800000001</v>
          </cell>
        </row>
        <row r="83">
          <cell r="R83">
            <v>1541156.9800000002</v>
          </cell>
        </row>
        <row r="84">
          <cell r="R84">
            <v>199571.90000000002</v>
          </cell>
        </row>
        <row r="124">
          <cell r="R124">
            <v>92289.961500000005</v>
          </cell>
        </row>
        <row r="169">
          <cell r="R169">
            <v>75978.075555555566</v>
          </cell>
        </row>
        <row r="187">
          <cell r="L187">
            <v>130114.28571428574</v>
          </cell>
        </row>
      </sheetData>
      <sheetData sheetId="2">
        <row r="13">
          <cell r="G13">
            <v>16657.142857142859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A0A63-6555-4C00-8382-0C359C48D2C8}">
  <dimension ref="A1:F15"/>
  <sheetViews>
    <sheetView topLeftCell="A2" workbookViewId="0">
      <selection activeCell="A14" sqref="A14:F14"/>
    </sheetView>
  </sheetViews>
  <sheetFormatPr defaultRowHeight="12.75" x14ac:dyDescent="0.2"/>
  <cols>
    <col min="1" max="1" width="66" customWidth="1"/>
    <col min="2" max="2" width="18" customWidth="1"/>
    <col min="3" max="3" width="17.1640625" customWidth="1"/>
    <col min="4" max="4" width="16" customWidth="1"/>
    <col min="5" max="5" width="20.6640625" customWidth="1"/>
    <col min="6" max="6" width="15.1640625" customWidth="1"/>
  </cols>
  <sheetData>
    <row r="1" spans="1:6" ht="35.25" customHeight="1" x14ac:dyDescent="0.2">
      <c r="A1" s="65" t="s">
        <v>113</v>
      </c>
      <c r="B1" s="63"/>
      <c r="C1" s="63"/>
      <c r="D1" s="63"/>
      <c r="E1" s="63"/>
      <c r="F1" s="63"/>
    </row>
    <row r="2" spans="1:6" ht="42.75" customHeight="1" x14ac:dyDescent="0.2">
      <c r="A2" s="66" t="s">
        <v>74</v>
      </c>
      <c r="B2" s="66"/>
      <c r="C2" s="66"/>
      <c r="D2" s="66"/>
      <c r="E2" s="66"/>
      <c r="F2" s="66"/>
    </row>
    <row r="3" spans="1:6" x14ac:dyDescent="0.2">
      <c r="A3" s="67" t="s">
        <v>75</v>
      </c>
      <c r="B3" s="70" t="s">
        <v>76</v>
      </c>
      <c r="C3" s="71"/>
      <c r="D3" s="71"/>
      <c r="E3" s="72"/>
    </row>
    <row r="4" spans="1:6" x14ac:dyDescent="0.2">
      <c r="A4" s="68"/>
      <c r="B4" s="73" t="s">
        <v>77</v>
      </c>
      <c r="C4" s="74"/>
      <c r="D4" s="75"/>
      <c r="E4" s="76" t="s">
        <v>78</v>
      </c>
    </row>
    <row r="5" spans="1:6" x14ac:dyDescent="0.2">
      <c r="A5" s="69"/>
      <c r="B5" s="50" t="s">
        <v>79</v>
      </c>
      <c r="C5" s="51" t="s">
        <v>80</v>
      </c>
      <c r="D5" s="50" t="s">
        <v>81</v>
      </c>
      <c r="E5" s="77"/>
    </row>
    <row r="6" spans="1:6" ht="25.5" x14ac:dyDescent="0.2">
      <c r="A6" s="52" t="s">
        <v>82</v>
      </c>
      <c r="B6" s="53" t="s">
        <v>83</v>
      </c>
      <c r="C6" s="53" t="s">
        <v>83</v>
      </c>
      <c r="D6" s="53" t="s">
        <v>83</v>
      </c>
      <c r="E6" s="53" t="s">
        <v>83</v>
      </c>
    </row>
    <row r="7" spans="1:6" ht="25.5" x14ac:dyDescent="0.2">
      <c r="A7" s="52" t="s">
        <v>84</v>
      </c>
      <c r="B7" s="53" t="s">
        <v>83</v>
      </c>
      <c r="C7" s="53" t="s">
        <v>83</v>
      </c>
      <c r="D7" s="53" t="s">
        <v>83</v>
      </c>
      <c r="E7" s="53" t="s">
        <v>83</v>
      </c>
    </row>
    <row r="8" spans="1:6" x14ac:dyDescent="0.2">
      <c r="A8" s="52" t="s">
        <v>85</v>
      </c>
      <c r="B8" s="53" t="s">
        <v>83</v>
      </c>
      <c r="C8" s="53" t="s">
        <v>83</v>
      </c>
      <c r="D8" s="53" t="s">
        <v>83</v>
      </c>
      <c r="E8" s="53" t="s">
        <v>83</v>
      </c>
    </row>
    <row r="9" spans="1:6" x14ac:dyDescent="0.2">
      <c r="A9" s="52" t="s">
        <v>86</v>
      </c>
      <c r="B9" s="62">
        <f>+'scheda H'!T24</f>
        <v>1417787.142857143</v>
      </c>
      <c r="C9" s="62">
        <f>+'scheda H'!U24</f>
        <v>5692342.1723809531</v>
      </c>
      <c r="D9" s="62">
        <f>'scheda H'!$V$24</f>
        <v>9430276.6395198423</v>
      </c>
      <c r="E9" s="62">
        <f>B9+C9+D9</f>
        <v>16540405.954757938</v>
      </c>
    </row>
    <row r="10" spans="1:6" ht="38.25" x14ac:dyDescent="0.2">
      <c r="A10" s="52" t="s">
        <v>87</v>
      </c>
      <c r="B10" s="54" t="s">
        <v>83</v>
      </c>
      <c r="C10" s="54" t="s">
        <v>83</v>
      </c>
      <c r="D10" s="54" t="s">
        <v>83</v>
      </c>
      <c r="E10" s="53" t="s">
        <v>83</v>
      </c>
    </row>
    <row r="11" spans="1:6" x14ac:dyDescent="0.2">
      <c r="A11" s="52" t="s">
        <v>88</v>
      </c>
      <c r="B11" s="53" t="s">
        <v>83</v>
      </c>
      <c r="C11" s="53" t="s">
        <v>83</v>
      </c>
      <c r="D11" s="53" t="s">
        <v>83</v>
      </c>
      <c r="E11" s="53" t="s">
        <v>83</v>
      </c>
    </row>
    <row r="12" spans="1:6" x14ac:dyDescent="0.2">
      <c r="A12" s="52" t="s">
        <v>89</v>
      </c>
      <c r="B12" s="53" t="s">
        <v>83</v>
      </c>
      <c r="C12" s="53" t="s">
        <v>83</v>
      </c>
      <c r="D12" s="53" t="s">
        <v>83</v>
      </c>
      <c r="E12" s="53" t="s">
        <v>83</v>
      </c>
    </row>
    <row r="13" spans="1:6" x14ac:dyDescent="0.2">
      <c r="A13" s="55" t="s">
        <v>90</v>
      </c>
      <c r="B13" s="62">
        <f>+B9</f>
        <v>1417787.142857143</v>
      </c>
      <c r="C13" s="62">
        <f t="shared" ref="C13:E13" si="0">+C9</f>
        <v>5692342.1723809531</v>
      </c>
      <c r="D13" s="62">
        <f t="shared" si="0"/>
        <v>9430276.6395198423</v>
      </c>
      <c r="E13" s="62">
        <f t="shared" si="0"/>
        <v>16540405.954757938</v>
      </c>
    </row>
    <row r="14" spans="1:6" ht="63.75" customHeight="1" x14ac:dyDescent="0.2">
      <c r="A14" s="173" t="s">
        <v>145</v>
      </c>
      <c r="B14" s="63"/>
      <c r="C14" s="63"/>
      <c r="D14" s="63"/>
      <c r="E14" s="63"/>
      <c r="F14" s="63"/>
    </row>
    <row r="15" spans="1:6" ht="52.5" customHeight="1" x14ac:dyDescent="0.2">
      <c r="A15" s="64" t="s">
        <v>91</v>
      </c>
      <c r="B15" s="64"/>
      <c r="C15" s="64"/>
      <c r="D15" s="64"/>
      <c r="E15" s="64"/>
      <c r="F15" s="64"/>
    </row>
  </sheetData>
  <mergeCells count="8">
    <mergeCell ref="A14:F14"/>
    <mergeCell ref="A15:F15"/>
    <mergeCell ref="A1:F1"/>
    <mergeCell ref="A2:F2"/>
    <mergeCell ref="A3:A5"/>
    <mergeCell ref="B3:E3"/>
    <mergeCell ref="B4:D4"/>
    <mergeCell ref="E4:E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9"/>
  <sheetViews>
    <sheetView topLeftCell="A16" zoomScale="160" zoomScaleNormal="160" workbookViewId="0">
      <selection activeCell="X26" sqref="X26:AE26"/>
    </sheetView>
  </sheetViews>
  <sheetFormatPr defaultRowHeight="12.75" x14ac:dyDescent="0.2"/>
  <cols>
    <col min="1" max="1" width="10.5" customWidth="1"/>
    <col min="2" max="2" width="10.1640625" customWidth="1"/>
    <col min="3" max="3" width="5.33203125" customWidth="1"/>
    <col min="4" max="4" width="6.1640625" customWidth="1"/>
    <col min="5" max="5" width="5.6640625" customWidth="1"/>
    <col min="6" max="6" width="7.1640625" customWidth="1"/>
    <col min="7" max="7" width="1.83203125" customWidth="1"/>
    <col min="8" max="8" width="3.1640625" customWidth="1"/>
    <col min="9" max="9" width="4.6640625" customWidth="1"/>
    <col min="10" max="10" width="1.1640625" customWidth="1"/>
    <col min="11" max="11" width="3.6640625" customWidth="1"/>
    <col min="12" max="12" width="5.6640625" customWidth="1"/>
    <col min="13" max="13" width="4.83203125" customWidth="1"/>
    <col min="14" max="14" width="24.33203125" style="16" customWidth="1"/>
    <col min="15" max="15" width="0.6640625" customWidth="1"/>
    <col min="16" max="16" width="5.1640625" customWidth="1"/>
    <col min="17" max="17" width="6.1640625" customWidth="1"/>
    <col min="18" max="19" width="5.1640625" customWidth="1"/>
    <col min="20" max="21" width="5.6640625" style="13" customWidth="1"/>
    <col min="22" max="22" width="14.83203125" style="13" customWidth="1"/>
    <col min="23" max="23" width="1.6640625" style="13" customWidth="1"/>
    <col min="24" max="24" width="5.5" style="13" customWidth="1"/>
    <col min="25" max="25" width="7.5" style="13" customWidth="1"/>
    <col min="26" max="26" width="4.6640625" customWidth="1"/>
    <col min="27" max="27" width="6.33203125" customWidth="1"/>
    <col min="28" max="28" width="5.33203125" customWidth="1"/>
    <col min="29" max="29" width="6.83203125" customWidth="1"/>
    <col min="30" max="30" width="9.33203125" customWidth="1"/>
    <col min="31" max="31" width="28" customWidth="1"/>
  </cols>
  <sheetData>
    <row r="1" spans="1:31" x14ac:dyDescent="0.2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</row>
    <row r="2" spans="1:31" ht="16.5" customHeight="1" x14ac:dyDescent="0.2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26.85" customHeight="1" x14ac:dyDescent="0.2">
      <c r="A3" s="145" t="s">
        <v>1</v>
      </c>
      <c r="B3" s="141" t="s">
        <v>2</v>
      </c>
      <c r="C3" s="139" t="s">
        <v>3</v>
      </c>
      <c r="D3" s="133" t="s">
        <v>4</v>
      </c>
      <c r="E3" s="141" t="s">
        <v>5</v>
      </c>
      <c r="F3" s="151" t="s">
        <v>6</v>
      </c>
      <c r="G3" s="154" t="s">
        <v>7</v>
      </c>
      <c r="H3" s="155"/>
      <c r="I3" s="133" t="s">
        <v>8</v>
      </c>
      <c r="J3" s="130" t="s">
        <v>9</v>
      </c>
      <c r="K3" s="160"/>
      <c r="L3" s="163" t="s">
        <v>10</v>
      </c>
      <c r="M3" s="145" t="s">
        <v>11</v>
      </c>
      <c r="N3" s="166" t="s">
        <v>12</v>
      </c>
      <c r="O3" s="167"/>
      <c r="P3" s="145" t="s">
        <v>13</v>
      </c>
      <c r="Q3" s="145" t="s">
        <v>14</v>
      </c>
      <c r="R3" s="121" t="s">
        <v>15</v>
      </c>
      <c r="S3" s="124" t="s">
        <v>16</v>
      </c>
      <c r="T3" s="108" t="s">
        <v>17</v>
      </c>
      <c r="U3" s="127"/>
      <c r="V3" s="127"/>
      <c r="W3" s="127"/>
      <c r="X3" s="127"/>
      <c r="Y3" s="127"/>
      <c r="Z3" s="127"/>
      <c r="AA3" s="109"/>
      <c r="AB3" s="128" t="s">
        <v>18</v>
      </c>
      <c r="AC3" s="129"/>
      <c r="AD3" s="130" t="s">
        <v>19</v>
      </c>
      <c r="AE3" s="119"/>
    </row>
    <row r="4" spans="1:31" ht="15.4" customHeight="1" x14ac:dyDescent="0.2">
      <c r="A4" s="146"/>
      <c r="B4" s="148"/>
      <c r="C4" s="149"/>
      <c r="D4" s="150"/>
      <c r="E4" s="148"/>
      <c r="F4" s="152"/>
      <c r="G4" s="156"/>
      <c r="H4" s="157"/>
      <c r="I4" s="150"/>
      <c r="J4" s="131"/>
      <c r="K4" s="161"/>
      <c r="L4" s="164"/>
      <c r="M4" s="146"/>
      <c r="N4" s="168"/>
      <c r="O4" s="169"/>
      <c r="P4" s="146"/>
      <c r="Q4" s="146"/>
      <c r="R4" s="122"/>
      <c r="S4" s="125"/>
      <c r="T4" s="133">
        <v>2023</v>
      </c>
      <c r="U4" s="133">
        <v>2024</v>
      </c>
      <c r="V4" s="133">
        <v>2025</v>
      </c>
      <c r="W4" s="135" t="s">
        <v>56</v>
      </c>
      <c r="X4" s="136"/>
      <c r="Y4" s="139" t="s">
        <v>20</v>
      </c>
      <c r="Z4" s="78" t="s">
        <v>21</v>
      </c>
      <c r="AA4" s="80"/>
      <c r="AB4" s="141" t="s">
        <v>22</v>
      </c>
      <c r="AC4" s="141" t="s">
        <v>23</v>
      </c>
      <c r="AD4" s="131"/>
      <c r="AE4" s="119"/>
    </row>
    <row r="5" spans="1:31" ht="8.25" customHeight="1" x14ac:dyDescent="0.2">
      <c r="A5" s="147"/>
      <c r="B5" s="142"/>
      <c r="C5" s="140"/>
      <c r="D5" s="134"/>
      <c r="E5" s="142"/>
      <c r="F5" s="153"/>
      <c r="G5" s="158"/>
      <c r="H5" s="159"/>
      <c r="I5" s="134"/>
      <c r="J5" s="132"/>
      <c r="K5" s="162"/>
      <c r="L5" s="165"/>
      <c r="M5" s="147"/>
      <c r="N5" s="170"/>
      <c r="O5" s="171"/>
      <c r="P5" s="147"/>
      <c r="Q5" s="147"/>
      <c r="R5" s="123"/>
      <c r="S5" s="126"/>
      <c r="T5" s="134"/>
      <c r="U5" s="134"/>
      <c r="V5" s="134"/>
      <c r="W5" s="137"/>
      <c r="X5" s="138"/>
      <c r="Y5" s="140"/>
      <c r="Z5" s="4" t="s">
        <v>24</v>
      </c>
      <c r="AA5" s="4" t="s">
        <v>25</v>
      </c>
      <c r="AB5" s="142"/>
      <c r="AC5" s="142"/>
      <c r="AD5" s="132"/>
      <c r="AE5" s="119"/>
    </row>
    <row r="6" spans="1:31" ht="16.5" customHeight="1" x14ac:dyDescent="0.2">
      <c r="A6" s="5" t="s">
        <v>26</v>
      </c>
      <c r="B6" s="1"/>
      <c r="C6" s="2" t="s">
        <v>27</v>
      </c>
      <c r="D6" s="2" t="s">
        <v>27</v>
      </c>
      <c r="E6" s="5" t="s">
        <v>26</v>
      </c>
      <c r="F6" s="3" t="s">
        <v>28</v>
      </c>
      <c r="G6" s="104" t="s">
        <v>26</v>
      </c>
      <c r="H6" s="105"/>
      <c r="I6" s="2" t="s">
        <v>28</v>
      </c>
      <c r="J6" s="106" t="s">
        <v>29</v>
      </c>
      <c r="K6" s="107"/>
      <c r="L6" s="2" t="s">
        <v>30</v>
      </c>
      <c r="M6" s="2" t="s">
        <v>31</v>
      </c>
      <c r="N6" s="108" t="s">
        <v>29</v>
      </c>
      <c r="O6" s="109"/>
      <c r="P6" s="2" t="s">
        <v>32</v>
      </c>
      <c r="Q6" s="3" t="s">
        <v>29</v>
      </c>
      <c r="R6" s="2" t="s">
        <v>33</v>
      </c>
      <c r="S6" s="5" t="s">
        <v>28</v>
      </c>
      <c r="T6" s="3" t="s">
        <v>34</v>
      </c>
      <c r="U6" s="3" t="s">
        <v>34</v>
      </c>
      <c r="V6" s="3" t="s">
        <v>34</v>
      </c>
      <c r="W6" s="108" t="s">
        <v>34</v>
      </c>
      <c r="X6" s="109"/>
      <c r="Y6" s="3" t="s">
        <v>34</v>
      </c>
      <c r="Z6" s="3" t="s">
        <v>34</v>
      </c>
      <c r="AA6" s="3" t="s">
        <v>29</v>
      </c>
      <c r="AB6" s="5" t="s">
        <v>26</v>
      </c>
      <c r="AC6" s="3" t="s">
        <v>29</v>
      </c>
      <c r="AD6" s="10" t="s">
        <v>35</v>
      </c>
      <c r="AE6" s="14"/>
    </row>
    <row r="7" spans="1:31" s="49" customFormat="1" ht="16.5" customHeight="1" x14ac:dyDescent="0.2">
      <c r="A7" s="33"/>
      <c r="B7" s="33"/>
      <c r="C7" s="34"/>
      <c r="D7" s="34"/>
      <c r="E7" s="35"/>
      <c r="F7" s="36"/>
      <c r="G7" s="37"/>
      <c r="H7" s="38"/>
      <c r="I7" s="2"/>
      <c r="J7" s="40"/>
      <c r="K7" s="41"/>
      <c r="L7" s="39"/>
      <c r="M7" s="34"/>
      <c r="N7" s="60"/>
      <c r="O7" s="43"/>
      <c r="P7" s="34"/>
      <c r="Q7" s="44"/>
      <c r="R7" s="34"/>
      <c r="S7" s="35"/>
      <c r="T7" s="44"/>
      <c r="U7" s="46"/>
      <c r="V7" s="46"/>
      <c r="W7" s="60"/>
      <c r="X7" s="46"/>
      <c r="Y7" s="46"/>
      <c r="Z7" s="44"/>
      <c r="AA7" s="44"/>
      <c r="AB7" s="35"/>
      <c r="AC7" s="44"/>
      <c r="AD7" s="40"/>
      <c r="AE7" s="48"/>
    </row>
    <row r="8" spans="1:31" ht="16.5" customHeight="1" x14ac:dyDescent="0.2">
      <c r="A8" s="33" t="s">
        <v>126</v>
      </c>
      <c r="B8" s="33" t="s">
        <v>58</v>
      </c>
      <c r="C8" s="2">
        <v>2023</v>
      </c>
      <c r="D8" s="2">
        <v>2025</v>
      </c>
      <c r="E8" s="5"/>
      <c r="F8" s="36" t="s">
        <v>59</v>
      </c>
      <c r="G8" s="8"/>
      <c r="H8" s="9"/>
      <c r="I8" s="2" t="s">
        <v>59</v>
      </c>
      <c r="J8" s="10"/>
      <c r="K8" s="41" t="s">
        <v>60</v>
      </c>
      <c r="L8" s="39" t="s">
        <v>118</v>
      </c>
      <c r="M8" s="2" t="s">
        <v>117</v>
      </c>
      <c r="N8" s="31" t="s">
        <v>116</v>
      </c>
      <c r="O8" s="12"/>
      <c r="P8" s="2">
        <v>1</v>
      </c>
      <c r="Q8" s="44" t="s">
        <v>71</v>
      </c>
      <c r="R8" s="34">
        <v>36</v>
      </c>
      <c r="S8" s="5" t="s">
        <v>62</v>
      </c>
      <c r="T8" s="3"/>
      <c r="U8" s="3"/>
      <c r="V8" s="46">
        <v>48472</v>
      </c>
      <c r="W8" s="31"/>
      <c r="X8" s="46">
        <v>1696528</v>
      </c>
      <c r="Y8" s="46">
        <v>1745000</v>
      </c>
      <c r="Z8" s="3"/>
      <c r="AA8" s="3"/>
      <c r="AB8" s="35">
        <v>226120</v>
      </c>
      <c r="AC8" s="44" t="s">
        <v>64</v>
      </c>
      <c r="AD8" s="10"/>
      <c r="AE8" s="14"/>
    </row>
    <row r="9" spans="1:31" s="49" customFormat="1" ht="15" customHeight="1" x14ac:dyDescent="0.2">
      <c r="A9" s="33" t="s">
        <v>127</v>
      </c>
      <c r="B9" s="33" t="s">
        <v>58</v>
      </c>
      <c r="C9" s="34">
        <v>2023</v>
      </c>
      <c r="D9" s="34">
        <v>2023</v>
      </c>
      <c r="E9" s="35"/>
      <c r="F9" s="36" t="s">
        <v>59</v>
      </c>
      <c r="G9" s="37"/>
      <c r="H9" s="38"/>
      <c r="I9" s="39" t="s">
        <v>59</v>
      </c>
      <c r="J9" s="40"/>
      <c r="K9" s="41" t="s">
        <v>60</v>
      </c>
      <c r="L9" s="39" t="s">
        <v>67</v>
      </c>
      <c r="M9" s="39" t="s">
        <v>68</v>
      </c>
      <c r="N9" s="42" t="s">
        <v>66</v>
      </c>
      <c r="O9" s="43"/>
      <c r="P9" s="34">
        <v>1</v>
      </c>
      <c r="Q9" s="44" t="s">
        <v>71</v>
      </c>
      <c r="R9" s="34">
        <v>36</v>
      </c>
      <c r="S9" s="32" t="s">
        <v>59</v>
      </c>
      <c r="T9" s="45">
        <v>875000</v>
      </c>
      <c r="U9" s="46">
        <v>1750000</v>
      </c>
      <c r="V9" s="46">
        <v>1750000</v>
      </c>
      <c r="W9" s="118">
        <v>875000</v>
      </c>
      <c r="X9" s="115"/>
      <c r="Y9" s="46">
        <f>T9+U9+V9+W9</f>
        <v>5250000</v>
      </c>
      <c r="Z9" s="44"/>
      <c r="AA9" s="44"/>
      <c r="AB9" s="35">
        <v>226120</v>
      </c>
      <c r="AC9" s="44" t="s">
        <v>64</v>
      </c>
      <c r="AD9" s="40"/>
      <c r="AE9" s="48"/>
    </row>
    <row r="10" spans="1:31" s="49" customFormat="1" ht="15" customHeight="1" x14ac:dyDescent="0.2">
      <c r="A10" s="33" t="s">
        <v>128</v>
      </c>
      <c r="B10" s="33" t="s">
        <v>58</v>
      </c>
      <c r="C10" s="34">
        <v>2023</v>
      </c>
      <c r="D10" s="34">
        <v>2023</v>
      </c>
      <c r="E10" s="35"/>
      <c r="F10" s="36" t="s">
        <v>59</v>
      </c>
      <c r="G10" s="37"/>
      <c r="H10" s="38"/>
      <c r="I10" s="39" t="s">
        <v>59</v>
      </c>
      <c r="J10" s="40"/>
      <c r="K10" s="41" t="s">
        <v>60</v>
      </c>
      <c r="L10" s="39" t="s">
        <v>67</v>
      </c>
      <c r="M10" s="39" t="s">
        <v>70</v>
      </c>
      <c r="N10" s="42" t="s">
        <v>69</v>
      </c>
      <c r="O10" s="43"/>
      <c r="P10" s="34">
        <v>1</v>
      </c>
      <c r="Q10" s="36" t="s">
        <v>72</v>
      </c>
      <c r="R10" s="34">
        <v>24</v>
      </c>
      <c r="S10" s="32" t="s">
        <v>59</v>
      </c>
      <c r="T10" s="45">
        <v>526130</v>
      </c>
      <c r="U10" s="46">
        <v>526130</v>
      </c>
      <c r="V10" s="46"/>
      <c r="W10" s="47"/>
      <c r="X10" s="43"/>
      <c r="Y10" s="46">
        <f>T10+U10</f>
        <v>1052260</v>
      </c>
      <c r="Z10" s="44"/>
      <c r="AA10" s="44"/>
      <c r="AB10" s="35"/>
      <c r="AC10" s="44"/>
      <c r="AD10" s="40"/>
      <c r="AE10" s="48"/>
    </row>
    <row r="11" spans="1:31" s="49" customFormat="1" ht="13.5" x14ac:dyDescent="0.2">
      <c r="A11" s="33" t="s">
        <v>129</v>
      </c>
      <c r="B11" s="33" t="s">
        <v>58</v>
      </c>
      <c r="C11" s="34">
        <v>2023</v>
      </c>
      <c r="D11" s="34">
        <v>2024</v>
      </c>
      <c r="E11" s="35"/>
      <c r="F11" s="36" t="s">
        <v>59</v>
      </c>
      <c r="G11" s="37"/>
      <c r="H11" s="38"/>
      <c r="I11" s="39" t="s">
        <v>59</v>
      </c>
      <c r="J11" s="40"/>
      <c r="K11" s="41" t="s">
        <v>60</v>
      </c>
      <c r="L11" s="39" t="s">
        <v>61</v>
      </c>
      <c r="M11" s="34" t="s">
        <v>63</v>
      </c>
      <c r="N11" s="42" t="s">
        <v>57</v>
      </c>
      <c r="O11" s="43"/>
      <c r="P11" s="34">
        <v>1</v>
      </c>
      <c r="Q11" s="44" t="s">
        <v>71</v>
      </c>
      <c r="R11" s="34">
        <v>36</v>
      </c>
      <c r="S11" s="32" t="s">
        <v>62</v>
      </c>
      <c r="T11" s="61"/>
      <c r="U11" s="46">
        <f>+[1]BUDGET!$M$37</f>
        <v>4070.0000000000005</v>
      </c>
      <c r="V11" s="46">
        <f>+[1]BUDGET!$S$37</f>
        <v>48840.000000000007</v>
      </c>
      <c r="W11" s="114">
        <f>+V11+V11-U11</f>
        <v>93610.000000000015</v>
      </c>
      <c r="X11" s="115"/>
      <c r="Y11" s="46">
        <f t="shared" ref="Y11:Y13" si="0">+U11+V11+W11</f>
        <v>146520.00000000003</v>
      </c>
      <c r="Z11" s="44"/>
      <c r="AA11" s="44"/>
      <c r="AB11" s="35">
        <v>226120</v>
      </c>
      <c r="AC11" s="44" t="s">
        <v>64</v>
      </c>
      <c r="AD11" s="40"/>
      <c r="AE11" s="48"/>
    </row>
    <row r="12" spans="1:31" ht="9" customHeight="1" x14ac:dyDescent="0.2">
      <c r="A12" s="33" t="s">
        <v>130</v>
      </c>
      <c r="B12" s="24" t="s">
        <v>58</v>
      </c>
      <c r="C12" s="2">
        <v>2023</v>
      </c>
      <c r="D12" s="2">
        <v>2025</v>
      </c>
      <c r="E12" s="5"/>
      <c r="F12" s="26" t="s">
        <v>59</v>
      </c>
      <c r="G12" s="8"/>
      <c r="H12" s="9"/>
      <c r="I12" s="27" t="s">
        <v>59</v>
      </c>
      <c r="J12" s="10"/>
      <c r="K12" s="28" t="s">
        <v>60</v>
      </c>
      <c r="L12" s="2" t="s">
        <v>61</v>
      </c>
      <c r="M12" s="2" t="s">
        <v>104</v>
      </c>
      <c r="N12" s="30" t="s">
        <v>114</v>
      </c>
      <c r="O12" s="12"/>
      <c r="P12" s="34">
        <v>1</v>
      </c>
      <c r="Q12" s="44" t="s">
        <v>71</v>
      </c>
      <c r="R12" s="2">
        <v>36</v>
      </c>
      <c r="S12" s="25" t="s">
        <v>62</v>
      </c>
      <c r="T12" s="19"/>
      <c r="U12" s="20"/>
      <c r="V12" s="20">
        <f>+[2]BUDGET!$R$61</f>
        <v>98575.94908333334</v>
      </c>
      <c r="W12" s="116">
        <f>+V12*35</f>
        <v>3450158.217916667</v>
      </c>
      <c r="X12" s="109"/>
      <c r="Y12" s="20">
        <f t="shared" si="0"/>
        <v>3548734.1670000004</v>
      </c>
      <c r="Z12" s="3"/>
      <c r="AA12" s="3"/>
      <c r="AB12" s="35">
        <v>226120</v>
      </c>
      <c r="AC12" s="3" t="s">
        <v>64</v>
      </c>
      <c r="AD12" s="10"/>
      <c r="AE12" s="14"/>
    </row>
    <row r="13" spans="1:31" ht="9" customHeight="1" x14ac:dyDescent="0.2">
      <c r="A13" s="33" t="s">
        <v>131</v>
      </c>
      <c r="B13" s="24" t="s">
        <v>58</v>
      </c>
      <c r="C13" s="2">
        <v>2023</v>
      </c>
      <c r="D13" s="2">
        <v>2024</v>
      </c>
      <c r="E13" s="5"/>
      <c r="F13" s="26" t="s">
        <v>59</v>
      </c>
      <c r="G13" s="8"/>
      <c r="H13" s="9"/>
      <c r="I13" s="27" t="s">
        <v>59</v>
      </c>
      <c r="J13" s="10"/>
      <c r="K13" s="28" t="s">
        <v>60</v>
      </c>
      <c r="L13" s="2" t="s">
        <v>61</v>
      </c>
      <c r="M13" s="2" t="s">
        <v>105</v>
      </c>
      <c r="N13" s="15" t="s">
        <v>119</v>
      </c>
      <c r="O13" s="12"/>
      <c r="P13" s="34">
        <v>1</v>
      </c>
      <c r="Q13" s="44" t="s">
        <v>71</v>
      </c>
      <c r="R13" s="2">
        <v>36</v>
      </c>
      <c r="S13" s="5" t="s">
        <v>62</v>
      </c>
      <c r="T13" s="19"/>
      <c r="U13" s="20">
        <f>+[2]BUDGET!$L$64</f>
        <v>35290.651000000005</v>
      </c>
      <c r="V13" s="20">
        <f>+[2]BUDGET!$R$64</f>
        <v>70581.302000000011</v>
      </c>
      <c r="W13" s="116">
        <f>+V13+V13-U13</f>
        <v>105871.95300000001</v>
      </c>
      <c r="X13" s="117"/>
      <c r="Y13" s="20">
        <f t="shared" si="0"/>
        <v>211743.90600000002</v>
      </c>
      <c r="Z13" s="3"/>
      <c r="AA13" s="3"/>
      <c r="AB13" s="35">
        <v>226120</v>
      </c>
      <c r="AC13" s="3" t="s">
        <v>64</v>
      </c>
      <c r="AD13" s="10"/>
      <c r="AE13" s="14"/>
    </row>
    <row r="14" spans="1:31" ht="9" customHeight="1" x14ac:dyDescent="0.2">
      <c r="A14" s="33" t="s">
        <v>132</v>
      </c>
      <c r="B14" s="24" t="s">
        <v>58</v>
      </c>
      <c r="C14" s="2">
        <v>2023</v>
      </c>
      <c r="D14" s="2">
        <v>2024</v>
      </c>
      <c r="E14" s="5"/>
      <c r="F14" s="26" t="s">
        <v>59</v>
      </c>
      <c r="G14" s="8"/>
      <c r="H14" s="9"/>
      <c r="I14" s="27" t="s">
        <v>59</v>
      </c>
      <c r="J14" s="10"/>
      <c r="K14" s="28" t="s">
        <v>60</v>
      </c>
      <c r="L14" s="2" t="s">
        <v>61</v>
      </c>
      <c r="M14" s="2" t="s">
        <v>104</v>
      </c>
      <c r="N14" s="30" t="s">
        <v>106</v>
      </c>
      <c r="O14" s="12"/>
      <c r="P14" s="34">
        <v>1</v>
      </c>
      <c r="Q14" s="44" t="s">
        <v>71</v>
      </c>
      <c r="R14" s="2">
        <v>24</v>
      </c>
      <c r="S14" s="5" t="s">
        <v>62</v>
      </c>
      <c r="T14" s="19"/>
      <c r="U14" s="20">
        <f>1300000*(V14/SUM($V$14:$V$16))</f>
        <v>565442.46662074374</v>
      </c>
      <c r="V14" s="20">
        <f>+[2]BUDGET!R82</f>
        <v>1339965.8800000001</v>
      </c>
      <c r="W14" s="116">
        <f>+V14</f>
        <v>1339965.8800000001</v>
      </c>
      <c r="X14" s="117"/>
      <c r="Y14" s="20">
        <f>+U14+V14+W14</f>
        <v>3245374.226620744</v>
      </c>
      <c r="Z14" s="3"/>
      <c r="AA14" s="3"/>
      <c r="AB14" s="35">
        <v>226120</v>
      </c>
      <c r="AC14" s="3" t="s">
        <v>64</v>
      </c>
      <c r="AD14" s="10"/>
      <c r="AE14" s="14"/>
    </row>
    <row r="15" spans="1:31" ht="9" customHeight="1" x14ac:dyDescent="0.2">
      <c r="A15" s="33" t="s">
        <v>133</v>
      </c>
      <c r="B15" s="24" t="s">
        <v>58</v>
      </c>
      <c r="C15" s="2">
        <v>2023</v>
      </c>
      <c r="D15" s="2">
        <v>2024</v>
      </c>
      <c r="E15" s="5"/>
      <c r="F15" s="26" t="s">
        <v>59</v>
      </c>
      <c r="G15" s="8"/>
      <c r="H15" s="9"/>
      <c r="I15" s="27" t="s">
        <v>59</v>
      </c>
      <c r="J15" s="10"/>
      <c r="K15" s="28" t="s">
        <v>60</v>
      </c>
      <c r="L15" s="2" t="s">
        <v>61</v>
      </c>
      <c r="M15" s="2" t="s">
        <v>104</v>
      </c>
      <c r="N15" s="30" t="s">
        <v>107</v>
      </c>
      <c r="O15" s="12"/>
      <c r="P15" s="34">
        <v>1</v>
      </c>
      <c r="Q15" s="44" t="s">
        <v>71</v>
      </c>
      <c r="R15" s="2">
        <v>24</v>
      </c>
      <c r="S15" s="5" t="s">
        <v>62</v>
      </c>
      <c r="T15" s="19"/>
      <c r="U15" s="20">
        <f t="shared" ref="U15:U16" si="1">1300000*(V15/SUM($V$14:$V$16))</f>
        <v>650341.63722211809</v>
      </c>
      <c r="V15" s="20">
        <f>+[2]BUDGET!R83</f>
        <v>1541156.9800000002</v>
      </c>
      <c r="W15" s="116">
        <f t="shared" ref="W15:W16" si="2">+V15</f>
        <v>1541156.9800000002</v>
      </c>
      <c r="X15" s="117"/>
      <c r="Y15" s="20">
        <f t="shared" ref="Y15:Y20" si="3">+U15+V15+W15</f>
        <v>3732655.5972221186</v>
      </c>
      <c r="Z15" s="3"/>
      <c r="AA15" s="3"/>
      <c r="AB15" s="35">
        <v>226120</v>
      </c>
      <c r="AC15" s="3" t="s">
        <v>64</v>
      </c>
      <c r="AD15" s="10"/>
      <c r="AE15" s="14"/>
    </row>
    <row r="16" spans="1:31" ht="9" customHeight="1" x14ac:dyDescent="0.2">
      <c r="A16" s="33" t="s">
        <v>134</v>
      </c>
      <c r="B16" s="24" t="s">
        <v>58</v>
      </c>
      <c r="C16" s="2">
        <v>2023</v>
      </c>
      <c r="D16" s="2">
        <v>2024</v>
      </c>
      <c r="E16" s="5"/>
      <c r="F16" s="26" t="s">
        <v>59</v>
      </c>
      <c r="G16" s="8"/>
      <c r="H16" s="9"/>
      <c r="I16" s="27" t="s">
        <v>59</v>
      </c>
      <c r="J16" s="10"/>
      <c r="K16" s="28" t="s">
        <v>60</v>
      </c>
      <c r="L16" s="2" t="s">
        <v>61</v>
      </c>
      <c r="M16" s="2" t="s">
        <v>104</v>
      </c>
      <c r="N16" s="30" t="s">
        <v>108</v>
      </c>
      <c r="O16" s="12"/>
      <c r="P16" s="34">
        <v>1</v>
      </c>
      <c r="Q16" s="44" t="s">
        <v>71</v>
      </c>
      <c r="R16" s="2">
        <v>24</v>
      </c>
      <c r="S16" s="5" t="s">
        <v>62</v>
      </c>
      <c r="T16" s="19"/>
      <c r="U16" s="20">
        <f t="shared" si="1"/>
        <v>84215.896157138282</v>
      </c>
      <c r="V16" s="21">
        <f>+[2]BUDGET!R84</f>
        <v>199571.90000000002</v>
      </c>
      <c r="W16" s="116">
        <f t="shared" si="2"/>
        <v>199571.90000000002</v>
      </c>
      <c r="X16" s="117"/>
      <c r="Y16" s="20">
        <f t="shared" si="3"/>
        <v>483359.69615713833</v>
      </c>
      <c r="Z16" s="3"/>
      <c r="AA16" s="3"/>
      <c r="AB16" s="35">
        <v>226120</v>
      </c>
      <c r="AC16" s="3" t="s">
        <v>64</v>
      </c>
      <c r="AD16" s="10"/>
      <c r="AE16" s="14"/>
    </row>
    <row r="17" spans="1:31" ht="13.5" x14ac:dyDescent="0.2">
      <c r="A17" s="33" t="s">
        <v>135</v>
      </c>
      <c r="B17" s="24" t="s">
        <v>58</v>
      </c>
      <c r="C17" s="2">
        <v>2023</v>
      </c>
      <c r="D17" s="2">
        <v>2025</v>
      </c>
      <c r="E17" s="5"/>
      <c r="F17" s="26" t="s">
        <v>59</v>
      </c>
      <c r="G17" s="8"/>
      <c r="H17" s="9"/>
      <c r="I17" s="27" t="s">
        <v>59</v>
      </c>
      <c r="J17" s="10"/>
      <c r="K17" s="28" t="s">
        <v>60</v>
      </c>
      <c r="L17" s="2" t="s">
        <v>61</v>
      </c>
      <c r="M17" s="39" t="s">
        <v>70</v>
      </c>
      <c r="N17" s="30" t="s">
        <v>120</v>
      </c>
      <c r="O17" s="12"/>
      <c r="P17" s="34">
        <v>1</v>
      </c>
      <c r="Q17" s="3" t="s">
        <v>72</v>
      </c>
      <c r="R17" s="2">
        <v>24</v>
      </c>
      <c r="S17" s="5" t="s">
        <v>62</v>
      </c>
      <c r="T17" s="19"/>
      <c r="U17" s="18"/>
      <c r="V17" s="23">
        <v>197300</v>
      </c>
      <c r="W17" s="120">
        <v>591900</v>
      </c>
      <c r="X17" s="117"/>
      <c r="Y17" s="20">
        <f t="shared" si="3"/>
        <v>789200</v>
      </c>
      <c r="Z17" s="3"/>
      <c r="AA17" s="3"/>
      <c r="AB17" s="5"/>
      <c r="AC17" s="3"/>
      <c r="AD17" s="10"/>
      <c r="AE17" s="14"/>
    </row>
    <row r="18" spans="1:31" ht="27" x14ac:dyDescent="0.2">
      <c r="A18" s="33" t="s">
        <v>136</v>
      </c>
      <c r="B18" s="24" t="s">
        <v>58</v>
      </c>
      <c r="C18" s="2">
        <v>2023</v>
      </c>
      <c r="D18" s="2">
        <v>2025</v>
      </c>
      <c r="E18" s="5"/>
      <c r="F18" s="26" t="s">
        <v>59</v>
      </c>
      <c r="G18" s="8"/>
      <c r="H18" s="9"/>
      <c r="I18" s="27" t="s">
        <v>59</v>
      </c>
      <c r="J18" s="10"/>
      <c r="K18" s="28" t="s">
        <v>60</v>
      </c>
      <c r="L18" s="27" t="s">
        <v>109</v>
      </c>
      <c r="M18" s="27" t="s">
        <v>111</v>
      </c>
      <c r="N18" s="30" t="s">
        <v>110</v>
      </c>
      <c r="O18" s="12"/>
      <c r="P18" s="34">
        <v>1</v>
      </c>
      <c r="Q18" s="3" t="s">
        <v>71</v>
      </c>
      <c r="R18" s="2">
        <v>36</v>
      </c>
      <c r="S18" s="5" t="s">
        <v>62</v>
      </c>
      <c r="T18" s="19"/>
      <c r="U18" s="20"/>
      <c r="V18" s="22">
        <f>+[2]BUDGET!$R$124</f>
        <v>92289.961500000005</v>
      </c>
      <c r="W18" s="116">
        <f>+V18*2</f>
        <v>184579.92300000001</v>
      </c>
      <c r="X18" s="117"/>
      <c r="Y18" s="20">
        <f t="shared" si="3"/>
        <v>276869.88450000004</v>
      </c>
      <c r="Z18" s="3"/>
      <c r="AA18" s="3"/>
      <c r="AB18" s="5"/>
      <c r="AC18" s="3"/>
      <c r="AD18" s="10"/>
      <c r="AE18" s="14"/>
    </row>
    <row r="19" spans="1:31" ht="13.5" x14ac:dyDescent="0.2">
      <c r="A19" s="33" t="s">
        <v>137</v>
      </c>
      <c r="B19" s="24" t="s">
        <v>58</v>
      </c>
      <c r="C19" s="2">
        <v>2023</v>
      </c>
      <c r="D19" s="2">
        <v>2025</v>
      </c>
      <c r="E19" s="5"/>
      <c r="F19" s="26" t="s">
        <v>59</v>
      </c>
      <c r="G19" s="8"/>
      <c r="H19" s="9"/>
      <c r="I19" s="27" t="s">
        <v>59</v>
      </c>
      <c r="J19" s="10"/>
      <c r="K19" s="28" t="s">
        <v>60</v>
      </c>
      <c r="L19" s="27" t="s">
        <v>61</v>
      </c>
      <c r="M19" s="2" t="s">
        <v>112</v>
      </c>
      <c r="N19" s="15" t="s">
        <v>121</v>
      </c>
      <c r="O19" s="12"/>
      <c r="P19" s="34">
        <v>1</v>
      </c>
      <c r="Q19" s="3" t="s">
        <v>73</v>
      </c>
      <c r="R19" s="2">
        <v>36</v>
      </c>
      <c r="S19" s="5" t="s">
        <v>62</v>
      </c>
      <c r="T19" s="19"/>
      <c r="U19" s="20"/>
      <c r="V19" s="22">
        <f>+[2]BUDGET!$R$169</f>
        <v>75978.075555555566</v>
      </c>
      <c r="W19" s="116">
        <f>+V19/2*34</f>
        <v>1291627.2844444446</v>
      </c>
      <c r="X19" s="117"/>
      <c r="Y19" s="20">
        <f t="shared" si="3"/>
        <v>1367605.36</v>
      </c>
      <c r="Z19" s="3"/>
      <c r="AA19" s="3"/>
      <c r="AB19" s="5"/>
      <c r="AC19" s="3"/>
      <c r="AD19" s="10"/>
      <c r="AE19" s="14"/>
    </row>
    <row r="20" spans="1:31" ht="6" customHeight="1" x14ac:dyDescent="0.2">
      <c r="A20" s="33" t="s">
        <v>138</v>
      </c>
      <c r="B20" s="24" t="s">
        <v>58</v>
      </c>
      <c r="C20" s="2">
        <v>2023</v>
      </c>
      <c r="D20" s="2">
        <v>2023</v>
      </c>
      <c r="E20" s="5"/>
      <c r="F20" s="26" t="s">
        <v>59</v>
      </c>
      <c r="G20" s="8"/>
      <c r="H20" s="9"/>
      <c r="I20" s="27" t="s">
        <v>59</v>
      </c>
      <c r="J20" s="10"/>
      <c r="K20" s="28" t="s">
        <v>60</v>
      </c>
      <c r="L20" s="2" t="s">
        <v>118</v>
      </c>
      <c r="M20" s="2" t="s">
        <v>123</v>
      </c>
      <c r="N20" s="15" t="s">
        <v>122</v>
      </c>
      <c r="O20" s="12"/>
      <c r="P20" s="34">
        <v>1</v>
      </c>
      <c r="Q20" s="3" t="s">
        <v>73</v>
      </c>
      <c r="R20" s="2">
        <v>12</v>
      </c>
      <c r="S20" s="5" t="s">
        <v>62</v>
      </c>
      <c r="T20" s="17">
        <f>+[2]Calcoli!$G$13</f>
        <v>16657.142857142859</v>
      </c>
      <c r="U20" s="19">
        <f>+[2]BUDGET!$L$187</f>
        <v>130114.28571428574</v>
      </c>
      <c r="V20" s="20">
        <f>+U20</f>
        <v>130114.28571428574</v>
      </c>
      <c r="W20" s="116">
        <f>+V20</f>
        <v>130114.28571428574</v>
      </c>
      <c r="X20" s="117"/>
      <c r="Y20" s="20">
        <f t="shared" si="3"/>
        <v>390342.85714285722</v>
      </c>
      <c r="Z20" s="3"/>
      <c r="AA20" s="3"/>
      <c r="AB20" s="5">
        <v>226120</v>
      </c>
      <c r="AC20" s="3" t="s">
        <v>64</v>
      </c>
      <c r="AD20" s="10"/>
      <c r="AE20" s="14"/>
    </row>
    <row r="21" spans="1:31" s="49" customFormat="1" ht="12" customHeight="1" x14ac:dyDescent="0.2">
      <c r="A21" s="33" t="s">
        <v>139</v>
      </c>
      <c r="B21" s="33" t="s">
        <v>58</v>
      </c>
      <c r="C21" s="34">
        <v>2023</v>
      </c>
      <c r="D21" s="34">
        <v>2024</v>
      </c>
      <c r="E21" s="35"/>
      <c r="F21" s="36" t="s">
        <v>59</v>
      </c>
      <c r="G21" s="37"/>
      <c r="H21" s="38"/>
      <c r="I21" s="39" t="s">
        <v>59</v>
      </c>
      <c r="J21" s="40"/>
      <c r="K21" s="41" t="s">
        <v>60</v>
      </c>
      <c r="L21" s="34" t="s">
        <v>61</v>
      </c>
      <c r="M21" s="34" t="s">
        <v>124</v>
      </c>
      <c r="N21" s="42" t="s">
        <v>125</v>
      </c>
      <c r="O21" s="43"/>
      <c r="P21" s="34">
        <v>1</v>
      </c>
      <c r="Q21" s="44" t="s">
        <v>71</v>
      </c>
      <c r="R21" s="34">
        <v>24</v>
      </c>
      <c r="S21" s="35" t="s">
        <v>59</v>
      </c>
      <c r="T21" s="61"/>
      <c r="U21" s="46">
        <v>971485.69566666672</v>
      </c>
      <c r="V21" s="46">
        <v>971485.69566666672</v>
      </c>
      <c r="W21" s="114"/>
      <c r="X21" s="115"/>
      <c r="Y21" s="46">
        <f>+U21+V21</f>
        <v>1942971.3913333334</v>
      </c>
      <c r="Z21" s="44"/>
      <c r="AA21" s="44"/>
      <c r="AB21" s="35">
        <v>226120</v>
      </c>
      <c r="AC21" s="44" t="s">
        <v>64</v>
      </c>
      <c r="AD21" s="40"/>
      <c r="AE21" s="48"/>
    </row>
    <row r="22" spans="1:31" s="49" customFormat="1" ht="11.65" customHeight="1" x14ac:dyDescent="0.2">
      <c r="A22" s="33" t="s">
        <v>140</v>
      </c>
      <c r="B22" s="33" t="s">
        <v>58</v>
      </c>
      <c r="C22" s="34">
        <v>2023</v>
      </c>
      <c r="D22" s="34">
        <v>2024</v>
      </c>
      <c r="E22" s="35"/>
      <c r="F22" s="36" t="s">
        <v>59</v>
      </c>
      <c r="G22" s="37"/>
      <c r="H22" s="38"/>
      <c r="I22" s="39" t="s">
        <v>59</v>
      </c>
      <c r="J22" s="40"/>
      <c r="K22" s="41" t="s">
        <v>60</v>
      </c>
      <c r="L22" s="34" t="s">
        <v>61</v>
      </c>
      <c r="M22" s="34" t="s">
        <v>143</v>
      </c>
      <c r="N22" s="42" t="s">
        <v>115</v>
      </c>
      <c r="O22" s="43"/>
      <c r="P22" s="34">
        <v>1</v>
      </c>
      <c r="Q22" s="44" t="s">
        <v>71</v>
      </c>
      <c r="R22" s="34">
        <v>36</v>
      </c>
      <c r="S22" s="35" t="s">
        <v>59</v>
      </c>
      <c r="T22" s="61"/>
      <c r="U22" s="46">
        <f>+[2]BUDGET!$L$48</f>
        <v>975251.54</v>
      </c>
      <c r="V22" s="46">
        <f>+[2]BUDGET!$R$48</f>
        <v>2681941.77</v>
      </c>
      <c r="W22" s="114">
        <f>+V22+V22-U22</f>
        <v>4388632</v>
      </c>
      <c r="X22" s="115"/>
      <c r="Y22" s="46">
        <f>+U22+V22+W22</f>
        <v>8045825.3100000005</v>
      </c>
      <c r="Z22" s="44"/>
      <c r="AA22" s="44"/>
      <c r="AB22" s="35">
        <v>226120</v>
      </c>
      <c r="AC22" s="44" t="s">
        <v>64</v>
      </c>
      <c r="AD22" s="40"/>
      <c r="AE22" s="48"/>
    </row>
    <row r="23" spans="1:31" ht="13.5" x14ac:dyDescent="0.2">
      <c r="A23" s="33" t="s">
        <v>141</v>
      </c>
      <c r="B23" s="33" t="s">
        <v>58</v>
      </c>
      <c r="C23" s="34">
        <v>2023</v>
      </c>
      <c r="D23" s="2">
        <v>2025</v>
      </c>
      <c r="E23" s="5"/>
      <c r="F23" s="3" t="s">
        <v>59</v>
      </c>
      <c r="G23" s="8"/>
      <c r="H23" s="9"/>
      <c r="I23" s="2" t="s">
        <v>59</v>
      </c>
      <c r="J23" s="10"/>
      <c r="K23" s="11" t="s">
        <v>60</v>
      </c>
      <c r="L23" s="2" t="s">
        <v>61</v>
      </c>
      <c r="M23" s="2" t="s">
        <v>144</v>
      </c>
      <c r="N23" s="15" t="s">
        <v>142</v>
      </c>
      <c r="O23" s="12"/>
      <c r="P23" s="2">
        <v>1</v>
      </c>
      <c r="Q23" s="44" t="s">
        <v>71</v>
      </c>
      <c r="R23" s="2">
        <v>36</v>
      </c>
      <c r="S23" s="5" t="s">
        <v>59</v>
      </c>
      <c r="T23" s="19"/>
      <c r="U23" s="20"/>
      <c r="V23" s="20">
        <v>184002.84</v>
      </c>
      <c r="W23" s="116">
        <f>+V23*2</f>
        <v>368005.68</v>
      </c>
      <c r="X23" s="117"/>
      <c r="Y23" s="20">
        <f>+V23+W23</f>
        <v>552008.52</v>
      </c>
      <c r="Z23" s="3"/>
      <c r="AA23" s="3"/>
      <c r="AB23" s="5"/>
      <c r="AC23" s="3"/>
      <c r="AD23" s="10"/>
      <c r="AE23" s="14"/>
    </row>
    <row r="24" spans="1:31" x14ac:dyDescent="0.2">
      <c r="A24" s="5"/>
      <c r="B24" s="1"/>
      <c r="C24" s="2"/>
      <c r="D24" s="2"/>
      <c r="E24" s="5"/>
      <c r="F24" s="3"/>
      <c r="G24" s="8"/>
      <c r="H24" s="9"/>
      <c r="I24" s="2"/>
      <c r="J24" s="10"/>
      <c r="K24" s="11"/>
      <c r="L24" s="2"/>
      <c r="M24" s="2"/>
      <c r="N24" s="15"/>
      <c r="O24" s="12"/>
      <c r="P24" s="2"/>
      <c r="Q24" s="44"/>
      <c r="R24" s="2"/>
      <c r="S24" s="5"/>
      <c r="T24" s="19">
        <f>SUM(T7:T23)</f>
        <v>1417787.142857143</v>
      </c>
      <c r="U24" s="19">
        <f>SUM(U7:U23)</f>
        <v>5692342.1723809531</v>
      </c>
      <c r="V24" s="19">
        <f>SUM(V7:V23)</f>
        <v>9430276.6395198423</v>
      </c>
      <c r="W24" s="116">
        <f>SUM(W7:W23)</f>
        <v>14560194.104075398</v>
      </c>
      <c r="X24" s="117"/>
      <c r="Y24" s="20">
        <f>SUM(Y7:Y23)</f>
        <v>32780470.915976193</v>
      </c>
      <c r="Z24" s="3"/>
      <c r="AA24" s="3"/>
      <c r="AB24" s="5"/>
      <c r="AC24" s="3"/>
      <c r="AD24" s="10"/>
      <c r="AE24" s="14"/>
    </row>
    <row r="25" spans="1:31" ht="13.5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6" t="s">
        <v>36</v>
      </c>
      <c r="U25" s="6" t="s">
        <v>36</v>
      </c>
      <c r="V25" s="6" t="s">
        <v>36</v>
      </c>
      <c r="W25" s="112" t="s">
        <v>36</v>
      </c>
      <c r="X25" s="113"/>
      <c r="Y25" s="6" t="s">
        <v>36</v>
      </c>
      <c r="Z25" s="7" t="s">
        <v>36</v>
      </c>
      <c r="AA25" s="110"/>
      <c r="AB25" s="110"/>
      <c r="AC25" s="110"/>
      <c r="AD25" s="110"/>
    </row>
    <row r="26" spans="1:31" ht="190.5" customHeight="1" x14ac:dyDescent="0.2">
      <c r="A26" s="64" t="s">
        <v>37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174" t="s">
        <v>145</v>
      </c>
      <c r="Y26" s="63"/>
      <c r="Z26" s="63"/>
      <c r="AA26" s="63"/>
      <c r="AB26" s="63"/>
      <c r="AC26" s="63"/>
      <c r="AD26" s="63"/>
      <c r="AE26" s="63"/>
    </row>
    <row r="27" spans="1:31" ht="6.75" customHeight="1" x14ac:dyDescent="0.2">
      <c r="A27" s="103" t="s">
        <v>38</v>
      </c>
      <c r="B27" s="103"/>
      <c r="C27" s="103"/>
      <c r="D27" s="103"/>
      <c r="E27" s="103"/>
    </row>
    <row r="28" spans="1:31" ht="6.75" customHeight="1" x14ac:dyDescent="0.2">
      <c r="A28" s="103" t="s">
        <v>39</v>
      </c>
      <c r="B28" s="103"/>
      <c r="C28" s="103"/>
      <c r="D28" s="103"/>
      <c r="E28" s="103"/>
    </row>
    <row r="29" spans="1:31" ht="17.25" customHeight="1" x14ac:dyDescent="0.2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V29" s="29" t="e">
        <f>V17+#REF!</f>
        <v>#REF!</v>
      </c>
    </row>
    <row r="30" spans="1:31" ht="6.75" customHeight="1" x14ac:dyDescent="0.2">
      <c r="A30" s="89" t="s">
        <v>41</v>
      </c>
      <c r="B30" s="90"/>
      <c r="C30" s="90"/>
      <c r="D30" s="90"/>
      <c r="E30" s="91"/>
      <c r="F30" s="78" t="s">
        <v>42</v>
      </c>
      <c r="G30" s="80"/>
      <c r="H30" s="92"/>
      <c r="I30" s="93"/>
      <c r="J30" s="93"/>
      <c r="K30" s="93"/>
      <c r="L30" s="93"/>
      <c r="M30" s="93"/>
      <c r="N30" s="94"/>
    </row>
    <row r="31" spans="1:31" ht="5.25" customHeight="1" x14ac:dyDescent="0.2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7"/>
    </row>
    <row r="32" spans="1:31" ht="6.75" customHeight="1" x14ac:dyDescent="0.2">
      <c r="A32" s="81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82"/>
    </row>
    <row r="33" spans="1:14" ht="6.75" customHeight="1" x14ac:dyDescent="0.2">
      <c r="A33" s="89" t="s">
        <v>44</v>
      </c>
      <c r="B33" s="90"/>
      <c r="C33" s="90"/>
      <c r="D33" s="90"/>
      <c r="E33" s="91"/>
      <c r="F33" s="99" t="s">
        <v>45</v>
      </c>
      <c r="G33" s="100"/>
      <c r="H33" s="83" t="s">
        <v>46</v>
      </c>
      <c r="I33" s="84"/>
      <c r="J33" s="85"/>
      <c r="K33" s="101" t="s">
        <v>47</v>
      </c>
      <c r="L33" s="102"/>
      <c r="M33" s="99" t="s">
        <v>48</v>
      </c>
      <c r="N33" s="100"/>
    </row>
    <row r="34" spans="1:14" ht="6.75" customHeight="1" x14ac:dyDescent="0.2">
      <c r="A34" s="78" t="s">
        <v>49</v>
      </c>
      <c r="B34" s="79"/>
      <c r="C34" s="79"/>
      <c r="D34" s="79"/>
      <c r="E34" s="80"/>
      <c r="F34" s="78" t="s">
        <v>24</v>
      </c>
      <c r="G34" s="80"/>
      <c r="H34" s="78" t="s">
        <v>24</v>
      </c>
      <c r="I34" s="79"/>
      <c r="J34" s="80"/>
      <c r="K34" s="81" t="s">
        <v>50</v>
      </c>
      <c r="L34" s="82"/>
      <c r="M34" s="78" t="s">
        <v>24</v>
      </c>
      <c r="N34" s="80"/>
    </row>
    <row r="35" spans="1:14" ht="6.75" customHeight="1" x14ac:dyDescent="0.2">
      <c r="A35" s="78" t="s">
        <v>51</v>
      </c>
      <c r="B35" s="79"/>
      <c r="C35" s="79"/>
      <c r="D35" s="79"/>
      <c r="E35" s="80"/>
      <c r="F35" s="78" t="s">
        <v>24</v>
      </c>
      <c r="G35" s="80"/>
      <c r="H35" s="78" t="s">
        <v>24</v>
      </c>
      <c r="I35" s="79"/>
      <c r="J35" s="80"/>
      <c r="K35" s="81" t="s">
        <v>50</v>
      </c>
      <c r="L35" s="82"/>
      <c r="M35" s="78" t="s">
        <v>24</v>
      </c>
      <c r="N35" s="80"/>
    </row>
    <row r="36" spans="1:14" ht="6.75" customHeight="1" x14ac:dyDescent="0.2">
      <c r="A36" s="78" t="s">
        <v>52</v>
      </c>
      <c r="B36" s="79"/>
      <c r="C36" s="79"/>
      <c r="D36" s="79"/>
      <c r="E36" s="80"/>
      <c r="F36" s="78" t="s">
        <v>24</v>
      </c>
      <c r="G36" s="80"/>
      <c r="H36" s="78" t="s">
        <v>24</v>
      </c>
      <c r="I36" s="79"/>
      <c r="J36" s="80"/>
      <c r="K36" s="81" t="s">
        <v>50</v>
      </c>
      <c r="L36" s="82"/>
      <c r="M36" s="78" t="s">
        <v>24</v>
      </c>
      <c r="N36" s="80"/>
    </row>
    <row r="37" spans="1:14" ht="13.5" customHeight="1" x14ac:dyDescent="0.2">
      <c r="A37" s="83" t="s">
        <v>53</v>
      </c>
      <c r="B37" s="84"/>
      <c r="C37" s="84"/>
      <c r="D37" s="84"/>
      <c r="E37" s="85"/>
      <c r="F37" s="78" t="s">
        <v>24</v>
      </c>
      <c r="G37" s="80"/>
      <c r="H37" s="78" t="s">
        <v>24</v>
      </c>
      <c r="I37" s="79"/>
      <c r="J37" s="80"/>
      <c r="K37" s="81" t="s">
        <v>50</v>
      </c>
      <c r="L37" s="82"/>
      <c r="M37" s="78" t="s">
        <v>24</v>
      </c>
      <c r="N37" s="80"/>
    </row>
    <row r="38" spans="1:14" ht="6.75" customHeight="1" x14ac:dyDescent="0.2">
      <c r="A38" s="78" t="s">
        <v>54</v>
      </c>
      <c r="B38" s="79"/>
      <c r="C38" s="79"/>
      <c r="D38" s="79"/>
      <c r="E38" s="80"/>
      <c r="F38" s="78" t="s">
        <v>24</v>
      </c>
      <c r="G38" s="80"/>
      <c r="H38" s="78" t="s">
        <v>24</v>
      </c>
      <c r="I38" s="79"/>
      <c r="J38" s="80"/>
      <c r="K38" s="81" t="s">
        <v>50</v>
      </c>
      <c r="L38" s="82"/>
      <c r="M38" s="78" t="s">
        <v>24</v>
      </c>
      <c r="N38" s="80"/>
    </row>
    <row r="39" spans="1:14" ht="6.75" customHeight="1" x14ac:dyDescent="0.2">
      <c r="A39" s="78" t="s">
        <v>55</v>
      </c>
      <c r="B39" s="79"/>
      <c r="C39" s="79"/>
      <c r="D39" s="79"/>
      <c r="E39" s="80"/>
      <c r="F39" s="78" t="s">
        <v>24</v>
      </c>
      <c r="G39" s="80"/>
      <c r="H39" s="78" t="s">
        <v>24</v>
      </c>
      <c r="I39" s="79"/>
      <c r="J39" s="80"/>
      <c r="K39" s="81" t="s">
        <v>50</v>
      </c>
      <c r="L39" s="82"/>
      <c r="M39" s="78" t="s">
        <v>24</v>
      </c>
      <c r="N39" s="80"/>
    </row>
  </sheetData>
  <mergeCells count="97">
    <mergeCell ref="A1:AE1"/>
    <mergeCell ref="A2:AE2"/>
    <mergeCell ref="A3:A5"/>
    <mergeCell ref="B3:B5"/>
    <mergeCell ref="C3:C5"/>
    <mergeCell ref="D3:D5"/>
    <mergeCell ref="E3:E5"/>
    <mergeCell ref="F3:F5"/>
    <mergeCell ref="G3:H5"/>
    <mergeCell ref="I3:I5"/>
    <mergeCell ref="J3:K5"/>
    <mergeCell ref="L3:L5"/>
    <mergeCell ref="M3:M5"/>
    <mergeCell ref="N3:O5"/>
    <mergeCell ref="P3:P5"/>
    <mergeCell ref="Q3:Q5"/>
    <mergeCell ref="AD3:AD5"/>
    <mergeCell ref="T4:T5"/>
    <mergeCell ref="U4:U5"/>
    <mergeCell ref="V4:V5"/>
    <mergeCell ref="W4:X5"/>
    <mergeCell ref="Y4:Y5"/>
    <mergeCell ref="Z4:AA4"/>
    <mergeCell ref="AB4:AB5"/>
    <mergeCell ref="AC4:AC5"/>
    <mergeCell ref="AA25:AD25"/>
    <mergeCell ref="A26:W26"/>
    <mergeCell ref="X26:AE26"/>
    <mergeCell ref="A27:E27"/>
    <mergeCell ref="AE3:AE5"/>
    <mergeCell ref="W15:X15"/>
    <mergeCell ref="W16:X16"/>
    <mergeCell ref="W17:X17"/>
    <mergeCell ref="W18:X18"/>
    <mergeCell ref="W21:X21"/>
    <mergeCell ref="W13:X13"/>
    <mergeCell ref="W14:X14"/>
    <mergeCell ref="R3:R5"/>
    <mergeCell ref="S3:S5"/>
    <mergeCell ref="T3:AA3"/>
    <mergeCell ref="AB3:AC3"/>
    <mergeCell ref="A28:E28"/>
    <mergeCell ref="G6:H6"/>
    <mergeCell ref="J6:K6"/>
    <mergeCell ref="N6:O6"/>
    <mergeCell ref="W6:X6"/>
    <mergeCell ref="A25:S25"/>
    <mergeCell ref="W25:X25"/>
    <mergeCell ref="W22:X22"/>
    <mergeCell ref="W12:X12"/>
    <mergeCell ref="W23:X23"/>
    <mergeCell ref="W19:X19"/>
    <mergeCell ref="W20:X20"/>
    <mergeCell ref="W24:X24"/>
    <mergeCell ref="W11:X11"/>
    <mergeCell ref="W9:X9"/>
    <mergeCell ref="A32:N32"/>
    <mergeCell ref="A33:E33"/>
    <mergeCell ref="F33:G33"/>
    <mergeCell ref="H33:J33"/>
    <mergeCell ref="K33:L33"/>
    <mergeCell ref="M33:N33"/>
    <mergeCell ref="A29:N29"/>
    <mergeCell ref="A30:E30"/>
    <mergeCell ref="F30:G30"/>
    <mergeCell ref="H30:N30"/>
    <mergeCell ref="A31:N31"/>
    <mergeCell ref="A35:E35"/>
    <mergeCell ref="F35:G35"/>
    <mergeCell ref="H35:J35"/>
    <mergeCell ref="K35:L35"/>
    <mergeCell ref="M35:N35"/>
    <mergeCell ref="A34:E34"/>
    <mergeCell ref="F34:G34"/>
    <mergeCell ref="H34:J34"/>
    <mergeCell ref="K34:L34"/>
    <mergeCell ref="M34:N34"/>
    <mergeCell ref="A37:E37"/>
    <mergeCell ref="F37:G37"/>
    <mergeCell ref="H37:J37"/>
    <mergeCell ref="K37:L37"/>
    <mergeCell ref="M37:N37"/>
    <mergeCell ref="A36:E36"/>
    <mergeCell ref="F36:G36"/>
    <mergeCell ref="H36:J36"/>
    <mergeCell ref="K36:L36"/>
    <mergeCell ref="M36:N36"/>
    <mergeCell ref="A39:E39"/>
    <mergeCell ref="F39:G39"/>
    <mergeCell ref="H39:J39"/>
    <mergeCell ref="K39:L39"/>
    <mergeCell ref="M39:N39"/>
    <mergeCell ref="A38:E38"/>
    <mergeCell ref="F38:G38"/>
    <mergeCell ref="H38:J38"/>
    <mergeCell ref="K38:L38"/>
    <mergeCell ref="M38:N38"/>
  </mergeCells>
  <pageMargins left="0.7" right="0.7" top="0.75" bottom="0.75" header="0.3" footer="0.3"/>
  <pageSetup paperSize="8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6D675-01E3-4903-9BB0-FDFA3AFA96C3}">
  <sheetPr>
    <pageSetUpPr fitToPage="1"/>
  </sheetPr>
  <dimension ref="A1:G5"/>
  <sheetViews>
    <sheetView tabSelected="1" workbookViewId="0">
      <selection activeCell="E13" sqref="E13"/>
    </sheetView>
  </sheetViews>
  <sheetFormatPr defaultRowHeight="12.75" x14ac:dyDescent="0.2"/>
  <cols>
    <col min="1" max="1" width="14.33203125" customWidth="1"/>
    <col min="2" max="2" width="25.6640625" customWidth="1"/>
    <col min="3" max="3" width="26" customWidth="1"/>
    <col min="4" max="4" width="25.6640625" customWidth="1"/>
    <col min="5" max="5" width="23.6640625" customWidth="1"/>
    <col min="6" max="6" width="32.83203125" customWidth="1"/>
    <col min="7" max="7" width="5.1640625" customWidth="1"/>
  </cols>
  <sheetData>
    <row r="1" spans="1:7" ht="42" customHeight="1" x14ac:dyDescent="0.2">
      <c r="A1" s="63" t="s">
        <v>92</v>
      </c>
      <c r="B1" s="63"/>
      <c r="C1" s="63"/>
      <c r="D1" s="63"/>
      <c r="E1" s="63"/>
      <c r="F1" s="63"/>
      <c r="G1" s="63"/>
    </row>
    <row r="2" spans="1:7" ht="51" x14ac:dyDescent="0.2">
      <c r="A2" s="56" t="s">
        <v>93</v>
      </c>
      <c r="B2" s="57" t="s">
        <v>94</v>
      </c>
      <c r="C2" s="52" t="s">
        <v>95</v>
      </c>
      <c r="D2" s="52" t="s">
        <v>96</v>
      </c>
      <c r="E2" s="57" t="s">
        <v>97</v>
      </c>
      <c r="F2" s="56" t="s">
        <v>98</v>
      </c>
    </row>
    <row r="3" spans="1:7" ht="25.5" x14ac:dyDescent="0.2">
      <c r="A3" s="58" t="s">
        <v>99</v>
      </c>
      <c r="B3" s="52" t="s">
        <v>100</v>
      </c>
      <c r="C3" s="52" t="s">
        <v>100</v>
      </c>
      <c r="D3" s="52" t="s">
        <v>100</v>
      </c>
      <c r="E3" s="59" t="s">
        <v>101</v>
      </c>
      <c r="F3" s="59" t="s">
        <v>102</v>
      </c>
    </row>
    <row r="4" spans="1:7" ht="40.5" customHeight="1" x14ac:dyDescent="0.2">
      <c r="A4" s="173" t="s">
        <v>145</v>
      </c>
      <c r="B4" s="63"/>
      <c r="C4" s="63"/>
      <c r="D4" s="63"/>
      <c r="E4" s="63"/>
      <c r="F4" s="63"/>
      <c r="G4" s="63"/>
    </row>
    <row r="5" spans="1:7" x14ac:dyDescent="0.2">
      <c r="A5" s="172" t="s">
        <v>103</v>
      </c>
      <c r="B5" s="172"/>
      <c r="C5" s="172"/>
      <c r="D5" s="172"/>
      <c r="E5" s="172"/>
      <c r="F5" s="172"/>
      <c r="G5" s="172"/>
    </row>
  </sheetData>
  <mergeCells count="3">
    <mergeCell ref="A1:G1"/>
    <mergeCell ref="A4:G4"/>
    <mergeCell ref="A5:G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G</vt:lpstr>
      <vt:lpstr>scheda H</vt:lpstr>
      <vt:lpstr>scheda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Istituto Poligrafico e Zecca dello Stato</dc:creator>
  <cp:lastModifiedBy>Gianluca Moretti</cp:lastModifiedBy>
  <cp:lastPrinted>2023-09-29T13:14:52Z</cp:lastPrinted>
  <dcterms:created xsi:type="dcterms:W3CDTF">2023-08-22T08:52:11Z</dcterms:created>
  <dcterms:modified xsi:type="dcterms:W3CDTF">2023-11-08T13:26:28Z</dcterms:modified>
</cp:coreProperties>
</file>